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65281" windowWidth="14505" windowHeight="9900" firstSheet="8" activeTab="13"/>
  </bookViews>
  <sheets>
    <sheet name="engag" sheetId="1" r:id="rId1"/>
    <sheet name="1ère étape" sheetId="2" r:id="rId2"/>
    <sheet name="Clts par equipes 1" sheetId="3" r:id="rId3"/>
    <sheet name="Ordre des voitures 1" sheetId="4" r:id="rId4"/>
    <sheet name="PC" sheetId="5" r:id="rId5"/>
    <sheet name="GPM " sheetId="6" r:id="rId6"/>
    <sheet name="2ème étape" sheetId="7" r:id="rId7"/>
    <sheet name="Cltsgénéral2" sheetId="8" r:id="rId8"/>
    <sheet name="Clts par equipes 2" sheetId="9" r:id="rId9"/>
    <sheet name="Ordre des voitures 2" sheetId="10" r:id="rId10"/>
    <sheet name="3ème étape" sheetId="11" r:id="rId11"/>
    <sheet name="Classement général final" sheetId="12" r:id="rId12"/>
    <sheet name="Clts par equipe 3" sheetId="13" r:id="rId13"/>
    <sheet name="Etapes" sheetId="14" r:id="rId14"/>
    <sheet name="Calcgeneral" sheetId="15" r:id="rId15"/>
    <sheet name="cltsequipe" sheetId="16" r:id="rId16"/>
    <sheet name="Ordvoiture" sheetId="17" r:id="rId17"/>
  </sheets>
  <definedNames/>
  <calcPr fullCalcOnLoad="1"/>
</workbook>
</file>

<file path=xl/sharedStrings.xml><?xml version="1.0" encoding="utf-8"?>
<sst xmlns="http://schemas.openxmlformats.org/spreadsheetml/2006/main" count="2197" uniqueCount="430">
  <si>
    <t>Club</t>
  </si>
  <si>
    <t>N°</t>
  </si>
  <si>
    <t>Nom</t>
  </si>
  <si>
    <t xml:space="preserve"> </t>
  </si>
  <si>
    <t>Place</t>
  </si>
  <si>
    <t>Temps</t>
  </si>
  <si>
    <t>Classement de l'étape par équipe</t>
  </si>
  <si>
    <t>Pl.</t>
  </si>
  <si>
    <t>Equipe</t>
  </si>
  <si>
    <t xml:space="preserve">1ère étape  </t>
  </si>
  <si>
    <t>2ème étape</t>
  </si>
  <si>
    <t>Pts</t>
  </si>
  <si>
    <t>Classements General Points Chauds</t>
  </si>
  <si>
    <t>Dos</t>
  </si>
  <si>
    <t>Cat</t>
  </si>
  <si>
    <t>DOSSARS</t>
  </si>
  <si>
    <t>NOM PRENOM</t>
  </si>
  <si>
    <t>CLUB</t>
  </si>
  <si>
    <t>CATEGORIE</t>
  </si>
  <si>
    <t>C.C.MADIRAN</t>
  </si>
  <si>
    <t>CASTELMAYRAN V.C</t>
  </si>
  <si>
    <t>PAU VELO 64</t>
  </si>
  <si>
    <t>U.C.LAVEDAN</t>
  </si>
  <si>
    <t>U.V.LOURDES</t>
  </si>
  <si>
    <t>V.C.PIERREFITTE LUZ</t>
  </si>
  <si>
    <t>Temps 1</t>
  </si>
  <si>
    <t>Temps 2</t>
  </si>
  <si>
    <t>Temps 3</t>
  </si>
  <si>
    <t>Général</t>
  </si>
  <si>
    <t>DELRIEU Franck</t>
  </si>
  <si>
    <t>ROUX Philippe</t>
  </si>
  <si>
    <t>ROUX Damien</t>
  </si>
  <si>
    <t>CAYRE Patrick</t>
  </si>
  <si>
    <t>CAUMONT Pascal</t>
  </si>
  <si>
    <t>SAGE Stéphane</t>
  </si>
  <si>
    <t>LOUBET Stéphane</t>
  </si>
  <si>
    <t>BEST Emmanuel</t>
  </si>
  <si>
    <t>RICAUD Christian</t>
  </si>
  <si>
    <t>VERNIS Franck</t>
  </si>
  <si>
    <t>DOTTO Jérémie</t>
  </si>
  <si>
    <t>MARTIN Nicolas</t>
  </si>
  <si>
    <t>MICHAILLE Alexis</t>
  </si>
  <si>
    <t>RIGAL Sacha</t>
  </si>
  <si>
    <t>LOCATELLI David</t>
  </si>
  <si>
    <t>MONTAUBAN Christophe</t>
  </si>
  <si>
    <t>LORMANT Patrick</t>
  </si>
  <si>
    <t>MICAS Mattias</t>
  </si>
  <si>
    <t>CAZALA David</t>
  </si>
  <si>
    <t>CAZALA Stéphane</t>
  </si>
  <si>
    <t>AUBIER Florent</t>
  </si>
  <si>
    <t>DAVIA Xavier</t>
  </si>
  <si>
    <t>GENTILLET Alban</t>
  </si>
  <si>
    <t>GIBANEL Jérôme</t>
  </si>
  <si>
    <t>MARY DIT CORDIER Edwin</t>
  </si>
  <si>
    <t>FALLIERO Jacques</t>
  </si>
  <si>
    <t>DESTANG Dimitri</t>
  </si>
  <si>
    <t>AIROLDI Laurent</t>
  </si>
  <si>
    <t>GALCERA Dorian</t>
  </si>
  <si>
    <t>MANDRET Alexis</t>
  </si>
  <si>
    <t>SCHAAB Paul</t>
  </si>
  <si>
    <t>GALCERA Michel</t>
  </si>
  <si>
    <t>CHAPELET Sébastien</t>
  </si>
  <si>
    <t>DOSSARD</t>
  </si>
  <si>
    <t>COUREUR</t>
  </si>
  <si>
    <t>ETAPE 1</t>
  </si>
  <si>
    <t xml:space="preserve">ETAPE 2 </t>
  </si>
  <si>
    <t>GENERAL FINAL</t>
  </si>
  <si>
    <t>ETAPE3</t>
  </si>
  <si>
    <t>ETAPE 2</t>
  </si>
  <si>
    <t>ETAPE 3</t>
  </si>
  <si>
    <t>GENERAL 2</t>
  </si>
  <si>
    <t>TOUR DU MADIRAN</t>
  </si>
  <si>
    <t xml:space="preserve">  1ère étape : St Mont - St Mont</t>
  </si>
  <si>
    <t>1ére étape : St Mont - St Mont</t>
  </si>
  <si>
    <t>TOUR DU MADIRAN 2019</t>
  </si>
  <si>
    <t>6 &amp; 7Avril</t>
  </si>
  <si>
    <t>6 &amp; 7 Avril</t>
  </si>
  <si>
    <t xml:space="preserve">      2ème étape : Madiran- Madiran</t>
  </si>
  <si>
    <t xml:space="preserve">  2ème étape : Madiran- Madiran</t>
  </si>
  <si>
    <t>2ème étape : Madiran - Madiran</t>
  </si>
  <si>
    <t xml:space="preserve">  3ème étape :  Maumusson - Maumusson</t>
  </si>
  <si>
    <t xml:space="preserve">  3ème étape :  Maumusson- Maumusson</t>
  </si>
  <si>
    <t>3ème étape : Maumusson- Maumusson</t>
  </si>
  <si>
    <t>Lacaussade</t>
  </si>
  <si>
    <t>Brumont</t>
  </si>
  <si>
    <t>Cheminée Tortigue</t>
  </si>
  <si>
    <t xml:space="preserve">3ème étape  </t>
  </si>
  <si>
    <t>GENERAL</t>
  </si>
  <si>
    <t xml:space="preserve">   </t>
  </si>
  <si>
    <t>Madiran</t>
  </si>
  <si>
    <t>Tilhet</t>
  </si>
  <si>
    <t>GPM 1 (Km 30,6)</t>
  </si>
  <si>
    <t>GPM 2 (Km 38,5)</t>
  </si>
  <si>
    <t>GPM 3 (Km 59,2)</t>
  </si>
  <si>
    <t>GPM 1 (Km 19,9)</t>
  </si>
  <si>
    <t>GPM 2 (Km 37,4)</t>
  </si>
  <si>
    <t>GPM 1 (Km 25,6)</t>
  </si>
  <si>
    <t>GPM 2 (Km 41,1)</t>
  </si>
  <si>
    <t>GPM 3 (Km 69,7)</t>
  </si>
  <si>
    <t>ACCRO VELO (47)</t>
  </si>
  <si>
    <t>CC MADIRAN (65)</t>
  </si>
  <si>
    <t>ACMO  (87)</t>
  </si>
  <si>
    <t>FIRSTEAM (64)</t>
  </si>
  <si>
    <t>CASTELMAYRAN (82)</t>
  </si>
  <si>
    <t>ECSL PERTUIS (84)</t>
  </si>
  <si>
    <t>ST GAUDENS (31)</t>
  </si>
  <si>
    <t>PAU VELO (64)</t>
  </si>
  <si>
    <t>SAINT PAUL SPORTS (40)</t>
  </si>
  <si>
    <t>UC LAVEDAN (65)</t>
  </si>
  <si>
    <t>COUSERANS (09)</t>
  </si>
  <si>
    <t>LE FOUSSERET (31)</t>
  </si>
  <si>
    <t>AS VILLEMUR CYCLISME (31)</t>
  </si>
  <si>
    <t>UV LOURDES (65)</t>
  </si>
  <si>
    <t>ASQUIÉ Neal</t>
  </si>
  <si>
    <t>SOUTON Jérémie</t>
  </si>
  <si>
    <t>TRIMOULET Yohan</t>
  </si>
  <si>
    <t>BASTIEN Nicolas</t>
  </si>
  <si>
    <t>FABRIE Ludovic</t>
  </si>
  <si>
    <t>LAFORE Sylvain</t>
  </si>
  <si>
    <t>MARGINIER Laurent</t>
  </si>
  <si>
    <t>MONTAUD Jérôme</t>
  </si>
  <si>
    <t>CASEMAJOR Martin</t>
  </si>
  <si>
    <t>DUPONT Julien</t>
  </si>
  <si>
    <t>GLACIAL Nicolas</t>
  </si>
  <si>
    <t>CHEVERRY Julien</t>
  </si>
  <si>
    <t>KERLIZIN Vincent</t>
  </si>
  <si>
    <t>BAZALGETTE Romain</t>
  </si>
  <si>
    <t>BLANCHET Jérémy</t>
  </si>
  <si>
    <t>PEFOURQUE Anthony</t>
  </si>
  <si>
    <t>CORREIA José</t>
  </si>
  <si>
    <t>MERLIER Nicolas</t>
  </si>
  <si>
    <t>BELLUCCI Bruno</t>
  </si>
  <si>
    <t>CAVELIER Bruno</t>
  </si>
  <si>
    <t>FALINI Alexandre</t>
  </si>
  <si>
    <t>GOERGEN J-Francois</t>
  </si>
  <si>
    <t>KOSEK Sébastien</t>
  </si>
  <si>
    <t>MONTAGNOL Gilles</t>
  </si>
  <si>
    <t>PIOLI Emmanuel</t>
  </si>
  <si>
    <t>COUTINHO Auguste</t>
  </si>
  <si>
    <t>DECAMPS Fabien</t>
  </si>
  <si>
    <t>PRAT Quentin</t>
  </si>
  <si>
    <t>PUJOL Joël</t>
  </si>
  <si>
    <t>THEBEAU Sébastien</t>
  </si>
  <si>
    <t>COLOMBEL Fabrice</t>
  </si>
  <si>
    <t>HARDY Christophe</t>
  </si>
  <si>
    <t>SCHMIDT Olivier</t>
  </si>
  <si>
    <t>MICHELIN Jérôme</t>
  </si>
  <si>
    <t>SAUBION Florian</t>
  </si>
  <si>
    <t>MAGES Dominique</t>
  </si>
  <si>
    <t>BOUCHONNET Raphaël</t>
  </si>
  <si>
    <t>BORDEROLLE Thierry</t>
  </si>
  <si>
    <t>FOSSARD Matthieu</t>
  </si>
  <si>
    <t>IGLESIAS Frederic</t>
  </si>
  <si>
    <t>LEDOUX Joffrey</t>
  </si>
  <si>
    <t>LILLE Roland</t>
  </si>
  <si>
    <t>PESTANA Frederic</t>
  </si>
  <si>
    <t>BYERS Kévin</t>
  </si>
  <si>
    <t>NOYES Adrien</t>
  </si>
  <si>
    <t>DANDINE Jérôme</t>
  </si>
  <si>
    <t>MIQUEL Daniel</t>
  </si>
  <si>
    <t>SEVIN Dorian</t>
  </si>
  <si>
    <t>TISSIE GRANIER Clément</t>
  </si>
  <si>
    <t>VEYSSET Lucas</t>
  </si>
  <si>
    <t>TURROQUES Guillaume</t>
  </si>
  <si>
    <t>TURROQUES Roman</t>
  </si>
  <si>
    <t>LASSALLE J-Francois</t>
  </si>
  <si>
    <t>ABADIE Francis</t>
  </si>
  <si>
    <t>GRANGE J-Baptiste</t>
  </si>
  <si>
    <t>MISTRI Christophe</t>
  </si>
  <si>
    <t>GROSLIER Guillaume</t>
  </si>
  <si>
    <t>SARNIGUET Frederic</t>
  </si>
  <si>
    <t>RAMOS GARCIA Francis</t>
  </si>
  <si>
    <t>VC PIERREFITTE-LUZ (65)</t>
  </si>
  <si>
    <t>GAREL Pierre Alexandre</t>
  </si>
  <si>
    <t>Classement par équipes (1ere et 2ème catégorie)</t>
  </si>
  <si>
    <t>ACCRO VELO</t>
  </si>
  <si>
    <t>ACMO</t>
  </si>
  <si>
    <t>A.S.VILLEMUR</t>
  </si>
  <si>
    <t>CASTELMAYRAN  V.C</t>
  </si>
  <si>
    <t>COUSERANS</t>
  </si>
  <si>
    <t>ECSL PERTUIS</t>
  </si>
  <si>
    <t>FIRST TEAM 64</t>
  </si>
  <si>
    <t>LE FOUSSERET</t>
  </si>
  <si>
    <t>ST PAUL SPORT</t>
  </si>
  <si>
    <t>ST GAUDENS</t>
  </si>
  <si>
    <t>Ecart etape 1</t>
  </si>
  <si>
    <t>Ecart etape 2</t>
  </si>
  <si>
    <t>Temps G1</t>
  </si>
  <si>
    <t>Temps G Final</t>
  </si>
  <si>
    <t>Ecart G final</t>
  </si>
  <si>
    <t>Général Final</t>
  </si>
  <si>
    <t>COPIER/COLLER SUR JAUNE PUIS TRIER</t>
  </si>
  <si>
    <t xml:space="preserve">ORDRE VOITURE </t>
  </si>
  <si>
    <t>Etape 1</t>
  </si>
  <si>
    <t>General 2</t>
  </si>
  <si>
    <t xml:space="preserve">ACCRO VELO </t>
  </si>
  <si>
    <t xml:space="preserve">CC MADIRAN </t>
  </si>
  <si>
    <t xml:space="preserve">ACMO  </t>
  </si>
  <si>
    <t xml:space="preserve">FIRSTEAM </t>
  </si>
  <si>
    <t>CASTELMAYRAN</t>
  </si>
  <si>
    <t xml:space="preserve">ECSL PERTUIS </t>
  </si>
  <si>
    <t xml:space="preserve">ST GAUDENS </t>
  </si>
  <si>
    <t xml:space="preserve">PAU VELO </t>
  </si>
  <si>
    <t>SAINT PAUL SPORTS</t>
  </si>
  <si>
    <t xml:space="preserve">UC LAVEDAN </t>
  </si>
  <si>
    <t xml:space="preserve">COUSERANS </t>
  </si>
  <si>
    <t xml:space="preserve">AS VILLEMUR CYCLISME </t>
  </si>
  <si>
    <t xml:space="preserve">AL TOSTAT </t>
  </si>
  <si>
    <t xml:space="preserve">BIZILKLETA TALDEA </t>
  </si>
  <si>
    <t xml:space="preserve">DÉJANTÉS </t>
  </si>
  <si>
    <t xml:space="preserve">UV LOURDES </t>
  </si>
  <si>
    <t>TARBES CYCLISTE</t>
  </si>
  <si>
    <t xml:space="preserve">CSA EDELWEISS </t>
  </si>
  <si>
    <t>CSA EDELWEISS</t>
  </si>
  <si>
    <t xml:space="preserve">EST BEARN CYCLOSPORT </t>
  </si>
  <si>
    <t xml:space="preserve">JA BORDERES </t>
  </si>
  <si>
    <t xml:space="preserve">VC MAUVEZINOIS </t>
  </si>
  <si>
    <t xml:space="preserve">UC VIDOUZIEN </t>
  </si>
  <si>
    <t>VC PIERREFITTE-LUZ</t>
  </si>
  <si>
    <t>ZUERAS José</t>
  </si>
  <si>
    <t>BOUTY Cyril</t>
  </si>
  <si>
    <t>C.C.CASTELJALOUX</t>
  </si>
  <si>
    <t>Ecart G2</t>
  </si>
  <si>
    <t>Ecart etape 3</t>
  </si>
  <si>
    <t>GARCIA Siméon</t>
  </si>
  <si>
    <t>DUROU Jérôme</t>
  </si>
  <si>
    <t>STADE MONTOIS</t>
  </si>
  <si>
    <t>WARIN Hugo</t>
  </si>
  <si>
    <t>Ordre des voitures (1 &amp; 2)</t>
  </si>
  <si>
    <t>Points Chauds ( 1&amp;2)</t>
  </si>
  <si>
    <t>GPM (1&amp;2)</t>
  </si>
  <si>
    <t>Classement de l'étape (1&amp;2)</t>
  </si>
  <si>
    <t>Classement Général (1&amp;2)</t>
  </si>
  <si>
    <t>Ordre des voitures (1&amp;2)</t>
  </si>
  <si>
    <t>Classement Général final (1&amp;2)</t>
  </si>
  <si>
    <t>COSPIN J-Sebastien</t>
  </si>
  <si>
    <t>DELMAS Vincent</t>
  </si>
  <si>
    <t>ISSERT Mathieu</t>
  </si>
  <si>
    <t>Yohan TRIMOULET</t>
  </si>
  <si>
    <t>Romain BAZALGETTE</t>
  </si>
  <si>
    <t>Jérémie SOUTON</t>
  </si>
  <si>
    <t>Nicolas MARTIN</t>
  </si>
  <si>
    <t>Nicolas BASTIEN</t>
  </si>
  <si>
    <t>Christophe MONTAUBAN</t>
  </si>
  <si>
    <t>Cyril BOUTY</t>
  </si>
  <si>
    <t>CASTELJALOUX (47)</t>
  </si>
  <si>
    <t>Frédéric SARNIGUET</t>
  </si>
  <si>
    <t>UC VIDOUZIEN (65)</t>
  </si>
  <si>
    <t>Dorian GALCERA</t>
  </si>
  <si>
    <t>Dimitri DESTANG</t>
  </si>
  <si>
    <t>Florent AUBIER</t>
  </si>
  <si>
    <t>Neal ASQUIÉ</t>
  </si>
  <si>
    <t>Adrien NOYES</t>
  </si>
  <si>
    <t>Clément TISSIE GRANIER</t>
  </si>
  <si>
    <t>Matthieu FOSSARD</t>
  </si>
  <si>
    <t>Stéphane CAZALA</t>
  </si>
  <si>
    <t>Sacha RIGAL</t>
  </si>
  <si>
    <t>Patrick CAYRE</t>
  </si>
  <si>
    <t>Philippe ROUX</t>
  </si>
  <si>
    <t>Guillaume GROSLIER</t>
  </si>
  <si>
    <t>VC MAUVEZINOIS (32)</t>
  </si>
  <si>
    <t>Gilles MONTAGNOL</t>
  </si>
  <si>
    <t>Alexis MICHAILLE</t>
  </si>
  <si>
    <t>JA BORDERES (65)</t>
  </si>
  <si>
    <t>Alexandre FALINI</t>
  </si>
  <si>
    <t>Vincent KERLIZIN</t>
  </si>
  <si>
    <t>Francis RAMOS GARCIA</t>
  </si>
  <si>
    <t>Jérémie DOTTO</t>
  </si>
  <si>
    <t>Thierry BORDEROLLE</t>
  </si>
  <si>
    <t>Martin CASEMAJOR</t>
  </si>
  <si>
    <t>Jean Sébastien COSPIN</t>
  </si>
  <si>
    <t>Paul SCHAAB</t>
  </si>
  <si>
    <t>Sébastien KOSEK</t>
  </si>
  <si>
    <t>Daniel MIQUEL</t>
  </si>
  <si>
    <t>David CAZALA</t>
  </si>
  <si>
    <t>Fabien DECAMPS</t>
  </si>
  <si>
    <t>Patrick LORMANT</t>
  </si>
  <si>
    <t>Franck DELRIEU</t>
  </si>
  <si>
    <t>Jérome MICHELIN</t>
  </si>
  <si>
    <t>Jérôme MONTAUD</t>
  </si>
  <si>
    <t>Jean-Baptiste GRANGE</t>
  </si>
  <si>
    <t>DÉJANTÉS (65)</t>
  </si>
  <si>
    <t>Christophe HARDY</t>
  </si>
  <si>
    <t>Sébastien CHAPELET</t>
  </si>
  <si>
    <t>Mathieu ISSERT</t>
  </si>
  <si>
    <t>Bruno CAVELIER</t>
  </si>
  <si>
    <t>Jérôme DUROU</t>
  </si>
  <si>
    <t>STADE MONTOIS (40)</t>
  </si>
  <si>
    <t>Christian RICAUD</t>
  </si>
  <si>
    <t>CSA EDELWEISS (65)</t>
  </si>
  <si>
    <t>Michel GALCERA</t>
  </si>
  <si>
    <t>Vincent DELMAS</t>
  </si>
  <si>
    <t>Julien CHEVERRY</t>
  </si>
  <si>
    <t>Dorian SEVIN</t>
  </si>
  <si>
    <t>Pascal CAUMONT</t>
  </si>
  <si>
    <t>Laurent AIROLDI</t>
  </si>
  <si>
    <t>Ludovic FABRIE</t>
  </si>
  <si>
    <t>Roman TURROQUES</t>
  </si>
  <si>
    <t>Jacques FALLIERO</t>
  </si>
  <si>
    <t>Franck VERNIS</t>
  </si>
  <si>
    <t>EST BEARN CYCLOSPORT (64)</t>
  </si>
  <si>
    <t>Sylvain LAFORE</t>
  </si>
  <si>
    <t>Frédéric IGLESIAS</t>
  </si>
  <si>
    <t>Nicolas GLACIAL</t>
  </si>
  <si>
    <t>Auguste COUTINHO</t>
  </si>
  <si>
    <t>Mattias MICAS</t>
  </si>
  <si>
    <t>Xavier DAVIA</t>
  </si>
  <si>
    <t>José CORREIA</t>
  </si>
  <si>
    <t>Pierre Alexandre GAREL</t>
  </si>
  <si>
    <t>Laurent MARGINIER</t>
  </si>
  <si>
    <t>Jérémy BLANCHET</t>
  </si>
  <si>
    <t>David LOCATELLI</t>
  </si>
  <si>
    <t>Julien DUPONT</t>
  </si>
  <si>
    <t>Anthony PEFOURQUE</t>
  </si>
  <si>
    <t>Joffrey LEDOUX</t>
  </si>
  <si>
    <t>Stéphane LOUBET</t>
  </si>
  <si>
    <t>Emmanuel BEST</t>
  </si>
  <si>
    <t>Hugo WARIN</t>
  </si>
  <si>
    <t>Frédéric PESTANA</t>
  </si>
  <si>
    <t>Bruno BELLUCCI</t>
  </si>
  <si>
    <t>Emmanuel PIOLI</t>
  </si>
  <si>
    <t>Jérôme GIBANEL</t>
  </si>
  <si>
    <t>Kévin BYERS</t>
  </si>
  <si>
    <t>Siméon GARCIA</t>
  </si>
  <si>
    <t>Roland LILLE</t>
  </si>
  <si>
    <t>Olivier SCHMIDT</t>
  </si>
  <si>
    <t>Alban GENTILLET</t>
  </si>
  <si>
    <t>Jean-François LASSALLE</t>
  </si>
  <si>
    <t>AL TOSTAT (65)</t>
  </si>
  <si>
    <t>Jean-François GOERGEN</t>
  </si>
  <si>
    <t>Jérôme DANDINE</t>
  </si>
  <si>
    <t>Stéphane SAGE</t>
  </si>
  <si>
    <t>Damien ROUX</t>
  </si>
  <si>
    <t>Fabrice COLOMBEL</t>
  </si>
  <si>
    <t>José ZUERAS</t>
  </si>
  <si>
    <t>Florian SAUBION</t>
  </si>
  <si>
    <t>Nicolas MERLIER</t>
  </si>
  <si>
    <t>Lucas VEYSSET</t>
  </si>
  <si>
    <t>3</t>
  </si>
  <si>
    <t>1:59:04,19</t>
  </si>
  <si>
    <t>1:59:04,21</t>
  </si>
  <si>
    <t>1:59:04,59</t>
  </si>
  <si>
    <t>1:59:04,77</t>
  </si>
  <si>
    <t>1:59:04,99</t>
  </si>
  <si>
    <t>1:59:05,14</t>
  </si>
  <si>
    <t>1:59:08,16</t>
  </si>
  <si>
    <t>1:59:09,37</t>
  </si>
  <si>
    <t>1:59:14,55</t>
  </si>
  <si>
    <t>1:59:20,43</t>
  </si>
  <si>
    <t>1:59:25,91</t>
  </si>
  <si>
    <t>1:59:27,75</t>
  </si>
  <si>
    <t>1:59:39,68</t>
  </si>
  <si>
    <t>1:59:40,07</t>
  </si>
  <si>
    <t>1:59:40,38</t>
  </si>
  <si>
    <t>1:59:40,55</t>
  </si>
  <si>
    <t>1:59:41,64</t>
  </si>
  <si>
    <t>1:59:41,68</t>
  </si>
  <si>
    <t>1:59:41,96</t>
  </si>
  <si>
    <t>1:59:42,37</t>
  </si>
  <si>
    <t>1:59:42,95</t>
  </si>
  <si>
    <t>1:59:43,07</t>
  </si>
  <si>
    <t>1:59:43,63</t>
  </si>
  <si>
    <t>1:59:43,83</t>
  </si>
  <si>
    <t>1:59:44,19</t>
  </si>
  <si>
    <t>1:59:44,37</t>
  </si>
  <si>
    <t>1:59:44,53</t>
  </si>
  <si>
    <t>1:59:44,83</t>
  </si>
  <si>
    <t>1:59:44,91</t>
  </si>
  <si>
    <t>1:59:45,17</t>
  </si>
  <si>
    <t>1:59:45,19</t>
  </si>
  <si>
    <t>1:59:45,34</t>
  </si>
  <si>
    <t>1:59:45,55</t>
  </si>
  <si>
    <t>1:59:45,61</t>
  </si>
  <si>
    <t>1:59:45,73</t>
  </si>
  <si>
    <t>1:59:45,86</t>
  </si>
  <si>
    <t>1:59:45,96</t>
  </si>
  <si>
    <t>1:59:46,06</t>
  </si>
  <si>
    <t>1:59:47,18</t>
  </si>
  <si>
    <t>1:59:47,70</t>
  </si>
  <si>
    <t>1:59:47,77</t>
  </si>
  <si>
    <t>1:59:47,93</t>
  </si>
  <si>
    <t>1:59:48,37</t>
  </si>
  <si>
    <t>1:59:48,42</t>
  </si>
  <si>
    <t>1:59:48,45</t>
  </si>
  <si>
    <t>1:59:48,72</t>
  </si>
  <si>
    <t>1:59:49,62</t>
  </si>
  <si>
    <t>1:59:50,05</t>
  </si>
  <si>
    <t>1:59:50,07</t>
  </si>
  <si>
    <t>1:59:50,11</t>
  </si>
  <si>
    <t>1:59:50,41</t>
  </si>
  <si>
    <t>1:59:50,71</t>
  </si>
  <si>
    <t>1:59:51,45</t>
  </si>
  <si>
    <t>1:59:51,58</t>
  </si>
  <si>
    <t>1:59:51,76</t>
  </si>
  <si>
    <t>1:59:51,89</t>
  </si>
  <si>
    <t>1:59:52,00</t>
  </si>
  <si>
    <t>1:59:52,28</t>
  </si>
  <si>
    <t>1:59:53,08</t>
  </si>
  <si>
    <t>1:59:53,15</t>
  </si>
  <si>
    <t>1:59:53,48</t>
  </si>
  <si>
    <t>1:59:53,61</t>
  </si>
  <si>
    <t>1:59:54,07</t>
  </si>
  <si>
    <t>1:59:54,93</t>
  </si>
  <si>
    <t>1:59:55,46</t>
  </si>
  <si>
    <t>1:59:57,94</t>
  </si>
  <si>
    <t>1:59:59,56</t>
  </si>
  <si>
    <t>2:00:00,14</t>
  </si>
  <si>
    <t>2:00:02,32</t>
  </si>
  <si>
    <t>2:00:04,49</t>
  </si>
  <si>
    <t>2:00:27,55</t>
  </si>
  <si>
    <t>2:01:10,95</t>
  </si>
  <si>
    <t>2:01:45,44</t>
  </si>
  <si>
    <t>2:01:54,57</t>
  </si>
  <si>
    <t>2:01:58,80</t>
  </si>
  <si>
    <t>2:03:17,86</t>
  </si>
  <si>
    <t>2:03:57,36</t>
  </si>
  <si>
    <t>2:12:10,64</t>
  </si>
  <si>
    <t>2:12:10,79</t>
  </si>
  <si>
    <t>2:12:15,60</t>
  </si>
  <si>
    <t>2:12:16,79</t>
  </si>
  <si>
    <t>2:12:16,84</t>
  </si>
  <si>
    <t>2:12:17,13</t>
  </si>
  <si>
    <t>2:12:17,71</t>
  </si>
  <si>
    <t>2:12:19,06</t>
  </si>
  <si>
    <t>2:12:22,74</t>
  </si>
  <si>
    <t>2:12:32,74</t>
  </si>
  <si>
    <t>2:16:40,79</t>
  </si>
  <si>
    <t>2:16:43,80</t>
  </si>
  <si>
    <t>2:19:24,70</t>
  </si>
  <si>
    <t>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</si>
</sst>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[$-F400]h:mm:ss\ AM/PM"/>
  </numFmts>
  <fonts count="55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2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hair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276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2" borderId="10" xfId="47" applyFont="1" applyFill="1" applyBorder="1" applyAlignment="1">
      <alignment/>
      <protection/>
    </xf>
    <xf numFmtId="0" fontId="0" fillId="0" borderId="11" xfId="47" applyFont="1" applyBorder="1" applyAlignment="1">
      <alignment horizontal="center"/>
      <protection/>
    </xf>
    <xf numFmtId="0" fontId="0" fillId="0" borderId="0" xfId="47" applyFont="1" applyBorder="1" applyAlignment="1">
      <alignment horizontal="left"/>
      <protection/>
    </xf>
    <xf numFmtId="0" fontId="0" fillId="0" borderId="12" xfId="47" applyFont="1" applyBorder="1" applyAlignment="1">
      <alignment horizontal="center"/>
      <protection/>
    </xf>
    <xf numFmtId="0" fontId="0" fillId="0" borderId="13" xfId="47" applyFont="1" applyBorder="1" applyAlignment="1">
      <alignment horizontal="center"/>
      <protection/>
    </xf>
    <xf numFmtId="0" fontId="0" fillId="0" borderId="14" xfId="47" applyFont="1" applyBorder="1" applyAlignment="1">
      <alignment horizontal="center"/>
      <protection/>
    </xf>
    <xf numFmtId="0" fontId="0" fillId="0" borderId="15" xfId="47" applyFont="1" applyBorder="1" applyAlignment="1">
      <alignment horizontal="center"/>
      <protection/>
    </xf>
    <xf numFmtId="0" fontId="0" fillId="0" borderId="16" xfId="47" applyFont="1" applyBorder="1" applyAlignment="1">
      <alignment horizontal="center"/>
      <protection/>
    </xf>
    <xf numFmtId="0" fontId="0" fillId="0" borderId="0" xfId="47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42" fillId="0" borderId="0" xfId="0" applyFont="1" applyAlignment="1">
      <alignment horizontal="center"/>
    </xf>
    <xf numFmtId="0" fontId="0" fillId="0" borderId="17" xfId="47" applyFont="1" applyBorder="1" applyAlignment="1">
      <alignment horizont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21" fontId="0" fillId="0" borderId="18" xfId="0" applyNumberForma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2" borderId="18" xfId="47" applyFont="1" applyFill="1" applyBorder="1" applyAlignment="1">
      <alignment/>
      <protection/>
    </xf>
    <xf numFmtId="0" fontId="8" fillId="2" borderId="19" xfId="47" applyFont="1" applyFill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0" fillId="0" borderId="20" xfId="47" applyFont="1" applyBorder="1" applyAlignment="1">
      <alignment horizontal="center"/>
      <protection/>
    </xf>
    <xf numFmtId="0" fontId="0" fillId="2" borderId="21" xfId="47" applyFont="1" applyFill="1" applyBorder="1" applyAlignment="1">
      <alignment/>
      <protection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8" fillId="2" borderId="14" xfId="47" applyFont="1" applyFill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2" fillId="0" borderId="20" xfId="47" applyFont="1" applyBorder="1" applyAlignment="1">
      <alignment horizontal="left"/>
      <protection/>
    </xf>
    <xf numFmtId="0" fontId="2" fillId="0" borderId="0" xfId="47" applyFont="1" applyBorder="1" applyAlignment="1">
      <alignment horizontal="left"/>
      <protection/>
    </xf>
    <xf numFmtId="0" fontId="2" fillId="0" borderId="17" xfId="47" applyFont="1" applyBorder="1" applyAlignment="1">
      <alignment horizontal="left"/>
      <protection/>
    </xf>
    <xf numFmtId="0" fontId="0" fillId="2" borderId="14" xfId="47" applyFont="1" applyFill="1" applyBorder="1" applyAlignment="1">
      <alignment/>
      <protection/>
    </xf>
    <xf numFmtId="0" fontId="0" fillId="0" borderId="18" xfId="47" applyFont="1" applyBorder="1" applyAlignment="1">
      <alignment horizontal="center"/>
      <protection/>
    </xf>
    <xf numFmtId="0" fontId="0" fillId="0" borderId="21" xfId="47" applyFont="1" applyBorder="1" applyAlignment="1">
      <alignment horizontal="center"/>
      <protection/>
    </xf>
    <xf numFmtId="0" fontId="0" fillId="0" borderId="22" xfId="47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47" applyFont="1" applyBorder="1" applyAlignment="1">
      <alignment horizontal="center"/>
      <protection/>
    </xf>
    <xf numFmtId="0" fontId="0" fillId="0" borderId="21" xfId="47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33" borderId="18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21" fontId="0" fillId="0" borderId="18" xfId="0" applyNumberFormat="1" applyFont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35" borderId="18" xfId="0" applyFont="1" applyFill="1" applyBorder="1" applyAlignment="1">
      <alignment/>
    </xf>
    <xf numFmtId="0" fontId="2" fillId="0" borderId="14" xfId="47" applyFont="1" applyFill="1" applyBorder="1" applyAlignment="1" applyProtection="1">
      <alignment/>
      <protection/>
    </xf>
    <xf numFmtId="0" fontId="2" fillId="0" borderId="12" xfId="47" applyFont="1" applyFill="1" applyBorder="1" applyAlignment="1" applyProtection="1">
      <alignment/>
      <protection/>
    </xf>
    <xf numFmtId="0" fontId="2" fillId="0" borderId="15" xfId="0" applyFont="1" applyBorder="1" applyAlignment="1">
      <alignment horizontal="center"/>
    </xf>
    <xf numFmtId="0" fontId="2" fillId="0" borderId="16" xfId="47" applyFont="1" applyFill="1" applyBorder="1" applyAlignment="1" applyProtection="1">
      <alignment/>
      <protection/>
    </xf>
    <xf numFmtId="0" fontId="0" fillId="0" borderId="11" xfId="47" applyFont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164" fontId="0" fillId="35" borderId="10" xfId="0" applyNumberFormat="1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21" fontId="0" fillId="0" borderId="21" xfId="0" applyNumberFormat="1" applyBorder="1" applyAlignment="1">
      <alignment horizontal="center"/>
    </xf>
    <xf numFmtId="21" fontId="0" fillId="0" borderId="22" xfId="0" applyNumberForma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13" xfId="0" applyFont="1" applyBorder="1" applyAlignment="1">
      <alignment horizontal="center"/>
    </xf>
    <xf numFmtId="21" fontId="0" fillId="0" borderId="21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21" xfId="0" applyBorder="1" applyAlignment="1">
      <alignment horizontal="center"/>
    </xf>
    <xf numFmtId="21" fontId="0" fillId="0" borderId="14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0" fillId="0" borderId="13" xfId="47" applyFont="1" applyBorder="1" applyAlignment="1">
      <alignment horizontal="center"/>
      <protection/>
    </xf>
    <xf numFmtId="0" fontId="0" fillId="0" borderId="15" xfId="47" applyFont="1" applyBorder="1" applyAlignment="1">
      <alignment horizontal="center"/>
      <protection/>
    </xf>
    <xf numFmtId="0" fontId="7" fillId="0" borderId="23" xfId="47" applyFont="1" applyBorder="1" applyAlignment="1">
      <alignment vertical="top"/>
      <protection/>
    </xf>
    <xf numFmtId="0" fontId="0" fillId="2" borderId="11" xfId="47" applyFont="1" applyFill="1" applyBorder="1" applyAlignment="1">
      <alignment/>
      <protection/>
    </xf>
    <xf numFmtId="0" fontId="0" fillId="0" borderId="11" xfId="47" applyFont="1" applyBorder="1" applyAlignment="1">
      <alignment horizontal="left"/>
      <protection/>
    </xf>
    <xf numFmtId="0" fontId="8" fillId="0" borderId="11" xfId="47" applyFont="1" applyBorder="1" applyAlignment="1">
      <alignment/>
      <protection/>
    </xf>
    <xf numFmtId="0" fontId="0" fillId="0" borderId="11" xfId="0" applyBorder="1" applyAlignment="1">
      <alignment/>
    </xf>
    <xf numFmtId="0" fontId="0" fillId="0" borderId="22" xfId="47" applyFont="1" applyBorder="1" applyAlignment="1">
      <alignment horizontal="center"/>
      <protection/>
    </xf>
    <xf numFmtId="0" fontId="8" fillId="2" borderId="24" xfId="47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0" fillId="0" borderId="18" xfId="47" applyFont="1" applyFill="1" applyBorder="1" applyAlignment="1">
      <alignment horizontal="center"/>
      <protection/>
    </xf>
    <xf numFmtId="0" fontId="0" fillId="0" borderId="21" xfId="47" applyFont="1" applyFill="1" applyBorder="1" applyAlignment="1">
      <alignment horizontal="center"/>
      <protection/>
    </xf>
    <xf numFmtId="0" fontId="0" fillId="0" borderId="22" xfId="47" applyFont="1" applyFill="1" applyBorder="1" applyAlignment="1">
      <alignment horizontal="center"/>
      <protection/>
    </xf>
    <xf numFmtId="0" fontId="0" fillId="0" borderId="12" xfId="47" applyFont="1" applyFill="1" applyBorder="1" applyAlignment="1">
      <alignment horizontal="center"/>
      <protection/>
    </xf>
    <xf numFmtId="0" fontId="3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/>
    </xf>
    <xf numFmtId="0" fontId="52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3" borderId="10" xfId="0" applyFont="1" applyFill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21" fontId="2" fillId="0" borderId="1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32" fillId="37" borderId="13" xfId="0" applyFont="1" applyFill="1" applyBorder="1" applyAlignment="1">
      <alignment horizontal="center" vertical="center"/>
    </xf>
    <xf numFmtId="0" fontId="32" fillId="35" borderId="14" xfId="0" applyFont="1" applyFill="1" applyBorder="1" applyAlignment="1">
      <alignment vertical="center"/>
    </xf>
    <xf numFmtId="0" fontId="32" fillId="37" borderId="20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vertical="center"/>
    </xf>
    <xf numFmtId="0" fontId="2" fillId="37" borderId="0" xfId="0" applyFont="1" applyFill="1" applyBorder="1" applyAlignment="1">
      <alignment horizontal="center" vertical="center"/>
    </xf>
    <xf numFmtId="0" fontId="32" fillId="37" borderId="0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vertical="center"/>
    </xf>
    <xf numFmtId="0" fontId="2" fillId="37" borderId="17" xfId="0" applyFont="1" applyFill="1" applyBorder="1" applyAlignment="1">
      <alignment horizontal="center" vertical="center"/>
    </xf>
    <xf numFmtId="21" fontId="1" fillId="0" borderId="0" xfId="0" applyNumberFormat="1" applyFont="1" applyAlignment="1">
      <alignment/>
    </xf>
    <xf numFmtId="0" fontId="3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38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/>
    </xf>
    <xf numFmtId="21" fontId="0" fillId="38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/>
    </xf>
    <xf numFmtId="21" fontId="0" fillId="33" borderId="10" xfId="0" applyNumberFormat="1" applyFont="1" applyFill="1" applyBorder="1" applyAlignment="1">
      <alignment/>
    </xf>
    <xf numFmtId="0" fontId="1" fillId="0" borderId="20" xfId="0" applyFont="1" applyBorder="1" applyAlignment="1">
      <alignment horizontal="center"/>
    </xf>
    <xf numFmtId="21" fontId="0" fillId="0" borderId="13" xfId="0" applyNumberForma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21" fontId="0" fillId="0" borderId="15" xfId="0" applyNumberFormat="1" applyBorder="1" applyAlignment="1">
      <alignment horizontal="center"/>
    </xf>
    <xf numFmtId="164" fontId="0" fillId="0" borderId="18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39" borderId="1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0" borderId="0" xfId="0" applyFont="1" applyBorder="1" applyAlignment="1">
      <alignment/>
    </xf>
    <xf numFmtId="21" fontId="0" fillId="0" borderId="22" xfId="0" applyNumberFormat="1" applyFont="1" applyBorder="1" applyAlignment="1">
      <alignment horizontal="center"/>
    </xf>
    <xf numFmtId="0" fontId="0" fillId="38" borderId="10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36" borderId="25" xfId="0" applyFont="1" applyFill="1" applyBorder="1" applyAlignment="1">
      <alignment/>
    </xf>
    <xf numFmtId="0" fontId="0" fillId="0" borderId="22" xfId="0" applyBorder="1" applyAlignment="1">
      <alignment horizontal="center" vertical="center"/>
    </xf>
    <xf numFmtId="21" fontId="2" fillId="0" borderId="12" xfId="0" applyNumberFormat="1" applyFont="1" applyBorder="1" applyAlignment="1">
      <alignment horizontal="right" vertical="center"/>
    </xf>
    <xf numFmtId="21" fontId="2" fillId="0" borderId="14" xfId="0" applyNumberFormat="1" applyFont="1" applyBorder="1" applyAlignment="1">
      <alignment horizontal="right" vertical="center"/>
    </xf>
    <xf numFmtId="0" fontId="11" fillId="38" borderId="10" xfId="0" applyFont="1" applyFill="1" applyBorder="1" applyAlignment="1">
      <alignment horizontal="center"/>
    </xf>
    <xf numFmtId="0" fontId="52" fillId="38" borderId="10" xfId="0" applyFont="1" applyFill="1" applyBorder="1" applyAlignment="1">
      <alignment/>
    </xf>
    <xf numFmtId="0" fontId="52" fillId="38" borderId="10" xfId="0" applyFont="1" applyFill="1" applyBorder="1" applyAlignment="1">
      <alignment vertical="center"/>
    </xf>
    <xf numFmtId="0" fontId="52" fillId="38" borderId="10" xfId="0" applyFont="1" applyFill="1" applyBorder="1" applyAlignment="1">
      <alignment horizontal="center" vertical="center"/>
    </xf>
    <xf numFmtId="21" fontId="0" fillId="8" borderId="10" xfId="0" applyNumberFormat="1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54" fillId="0" borderId="11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21" fontId="54" fillId="0" borderId="12" xfId="0" applyNumberFormat="1" applyFont="1" applyBorder="1" applyAlignment="1">
      <alignment horizontal="right" vertical="center"/>
    </xf>
    <xf numFmtId="0" fontId="54" fillId="0" borderId="15" xfId="0" applyFont="1" applyBorder="1" applyAlignment="1">
      <alignment horizontal="center" vertical="center"/>
    </xf>
    <xf numFmtId="0" fontId="54" fillId="0" borderId="17" xfId="0" applyFont="1" applyBorder="1" applyAlignment="1">
      <alignment vertical="center"/>
    </xf>
    <xf numFmtId="21" fontId="54" fillId="0" borderId="16" xfId="0" applyNumberFormat="1" applyFont="1" applyBorder="1" applyAlignment="1">
      <alignment horizontal="right" vertical="center"/>
    </xf>
    <xf numFmtId="21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2" borderId="11" xfId="47" applyFont="1" applyFill="1" applyBorder="1" applyAlignment="1">
      <alignment horizontal="center"/>
      <protection/>
    </xf>
    <xf numFmtId="0" fontId="0" fillId="2" borderId="0" xfId="47" applyFont="1" applyFill="1" applyBorder="1" applyAlignment="1">
      <alignment horizontal="center"/>
      <protection/>
    </xf>
    <xf numFmtId="0" fontId="0" fillId="2" borderId="12" xfId="47" applyFont="1" applyFill="1" applyBorder="1" applyAlignment="1">
      <alignment horizontal="center"/>
      <protection/>
    </xf>
    <xf numFmtId="0" fontId="0" fillId="2" borderId="26" xfId="47" applyFont="1" applyFill="1" applyBorder="1" applyAlignment="1">
      <alignment horizontal="center"/>
      <protection/>
    </xf>
    <xf numFmtId="0" fontId="0" fillId="2" borderId="20" xfId="47" applyFont="1" applyFill="1" applyBorder="1" applyAlignment="1">
      <alignment horizontal="center"/>
      <protection/>
    </xf>
    <xf numFmtId="0" fontId="7" fillId="0" borderId="13" xfId="47" applyFont="1" applyBorder="1" applyAlignment="1">
      <alignment horizontal="center" vertical="top"/>
      <protection/>
    </xf>
    <xf numFmtId="0" fontId="7" fillId="0" borderId="20" xfId="47" applyFont="1" applyBorder="1" applyAlignment="1">
      <alignment horizontal="center" vertical="top"/>
      <protection/>
    </xf>
    <xf numFmtId="0" fontId="7" fillId="0" borderId="14" xfId="47" applyFont="1" applyBorder="1" applyAlignment="1">
      <alignment horizontal="center" vertical="top"/>
      <protection/>
    </xf>
    <xf numFmtId="0" fontId="0" fillId="2" borderId="13" xfId="47" applyFont="1" applyFill="1" applyBorder="1" applyAlignment="1">
      <alignment horizontal="center"/>
      <protection/>
    </xf>
    <xf numFmtId="0" fontId="0" fillId="2" borderId="20" xfId="47" applyFont="1" applyFill="1" applyBorder="1" applyAlignment="1">
      <alignment horizontal="center"/>
      <protection/>
    </xf>
    <xf numFmtId="0" fontId="0" fillId="2" borderId="14" xfId="47" applyFont="1" applyFill="1" applyBorder="1" applyAlignment="1">
      <alignment horizontal="center"/>
      <protection/>
    </xf>
    <xf numFmtId="0" fontId="8" fillId="2" borderId="26" xfId="47" applyFont="1" applyFill="1" applyBorder="1" applyAlignment="1">
      <alignment horizontal="center"/>
      <protection/>
    </xf>
    <xf numFmtId="0" fontId="8" fillId="2" borderId="25" xfId="47" applyFont="1" applyFill="1" applyBorder="1" applyAlignment="1">
      <alignment horizontal="center"/>
      <protection/>
    </xf>
    <xf numFmtId="0" fontId="8" fillId="2" borderId="23" xfId="47" applyFont="1" applyFill="1" applyBorder="1" applyAlignment="1">
      <alignment horizontal="center"/>
      <protection/>
    </xf>
    <xf numFmtId="0" fontId="7" fillId="0" borderId="26" xfId="47" applyFont="1" applyBorder="1" applyAlignment="1">
      <alignment horizontal="center" vertical="top"/>
      <protection/>
    </xf>
    <xf numFmtId="0" fontId="7" fillId="0" borderId="25" xfId="47" applyFont="1" applyBorder="1" applyAlignment="1">
      <alignment horizontal="center" vertical="top"/>
      <protection/>
    </xf>
    <xf numFmtId="0" fontId="7" fillId="0" borderId="23" xfId="47" applyFont="1" applyBorder="1" applyAlignment="1">
      <alignment horizontal="center" vertical="top"/>
      <protection/>
    </xf>
    <xf numFmtId="0" fontId="0" fillId="2" borderId="0" xfId="47" applyFont="1" applyFill="1" applyBorder="1" applyAlignment="1">
      <alignment horizontal="center"/>
      <protection/>
    </xf>
    <xf numFmtId="0" fontId="0" fillId="2" borderId="12" xfId="47" applyFont="1" applyFill="1" applyBorder="1" applyAlignment="1">
      <alignment horizontal="center"/>
      <protection/>
    </xf>
    <xf numFmtId="0" fontId="10" fillId="0" borderId="0" xfId="47" applyFont="1" applyAlignment="1">
      <alignment horizontal="center"/>
      <protection/>
    </xf>
    <xf numFmtId="0" fontId="6" fillId="0" borderId="0" xfId="47" applyFont="1" applyBorder="1" applyAlignment="1">
      <alignment horizontal="center"/>
      <protection/>
    </xf>
    <xf numFmtId="0" fontId="7" fillId="0" borderId="0" xfId="47" applyFont="1" applyBorder="1" applyAlignment="1">
      <alignment horizontal="center" vertical="top"/>
      <protection/>
    </xf>
    <xf numFmtId="0" fontId="0" fillId="2" borderId="14" xfId="47" applyFont="1" applyFill="1" applyBorder="1" applyAlignment="1">
      <alignment horizontal="center"/>
      <protection/>
    </xf>
    <xf numFmtId="0" fontId="0" fillId="2" borderId="25" xfId="47" applyFont="1" applyFill="1" applyBorder="1" applyAlignment="1">
      <alignment horizontal="center"/>
      <protection/>
    </xf>
    <xf numFmtId="0" fontId="0" fillId="2" borderId="23" xfId="47" applyFont="1" applyFill="1" applyBorder="1" applyAlignment="1">
      <alignment horizontal="center"/>
      <protection/>
    </xf>
    <xf numFmtId="0" fontId="8" fillId="36" borderId="10" xfId="0" applyFont="1" applyFill="1" applyBorder="1" applyAlignment="1">
      <alignment horizontal="center"/>
    </xf>
    <xf numFmtId="0" fontId="0" fillId="40" borderId="13" xfId="0" applyFont="1" applyFill="1" applyBorder="1" applyAlignment="1">
      <alignment horizontal="center" vertical="center"/>
    </xf>
    <xf numFmtId="0" fontId="0" fillId="40" borderId="20" xfId="0" applyFont="1" applyFill="1" applyBorder="1" applyAlignment="1">
      <alignment horizontal="center" vertical="center"/>
    </xf>
    <xf numFmtId="0" fontId="0" fillId="40" borderId="14" xfId="0" applyFont="1" applyFill="1" applyBorder="1" applyAlignment="1">
      <alignment horizontal="center" vertical="center"/>
    </xf>
    <xf numFmtId="0" fontId="0" fillId="40" borderId="15" xfId="0" applyFont="1" applyFill="1" applyBorder="1" applyAlignment="1">
      <alignment horizontal="center" vertical="center"/>
    </xf>
    <xf numFmtId="0" fontId="0" fillId="40" borderId="17" xfId="0" applyFont="1" applyFill="1" applyBorder="1" applyAlignment="1">
      <alignment horizontal="center" vertical="center"/>
    </xf>
    <xf numFmtId="0" fontId="0" fillId="40" borderId="16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/>
    </xf>
    <xf numFmtId="0" fontId="0" fillId="36" borderId="25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6" borderId="0" xfId="0" applyFont="1" applyFill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47" fontId="0" fillId="35" borderId="0" xfId="0" applyNumberFormat="1" applyFont="1" applyFill="1" applyAlignment="1">
      <alignment/>
    </xf>
    <xf numFmtId="0" fontId="0" fillId="0" borderId="0" xfId="0" applyAlignment="1" quotePrefix="1">
      <alignment/>
    </xf>
  </cellXfs>
  <cellStyles count="50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NiveauLigne_8" xfId="46"/>
    <cellStyle name="Normal 2" xfId="47"/>
    <cellStyle name="Normal 3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1028700</xdr:colOff>
      <xdr:row>0</xdr:row>
      <xdr:rowOff>133350</xdr:rowOff>
    </xdr:from>
    <xdr:to>
      <xdr:col>12</xdr:col>
      <xdr:colOff>285750</xdr:colOff>
      <xdr:row>3</xdr:row>
      <xdr:rowOff>57150</xdr:rowOff>
    </xdr:to>
    <xdr:pic>
      <xdr:nvPicPr>
        <xdr:cNvPr id="1" name="Image 3" descr="http://vccufolep.free.fr/IMG/jpg/nouveau%20logo%20ufolep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33350"/>
          <a:ext cx="1600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752475</xdr:colOff>
      <xdr:row>3</xdr:row>
      <xdr:rowOff>104775</xdr:rowOff>
    </xdr:to>
    <xdr:pic>
      <xdr:nvPicPr>
        <xdr:cNvPr id="2" name="Image 2" descr="C:\Users\herve\Desktop\St Mon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1057275</xdr:colOff>
      <xdr:row>0</xdr:row>
      <xdr:rowOff>57150</xdr:rowOff>
    </xdr:from>
    <xdr:to>
      <xdr:col>12</xdr:col>
      <xdr:colOff>247650</xdr:colOff>
      <xdr:row>2</xdr:row>
      <xdr:rowOff>171450</xdr:rowOff>
    </xdr:to>
    <xdr:pic>
      <xdr:nvPicPr>
        <xdr:cNvPr id="1" name="Image 4" descr="http://vccufolep.free.fr/IMG/jpg/nouveau%20logo%20ufolep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57150"/>
          <a:ext cx="1485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38100</xdr:rowOff>
    </xdr:from>
    <xdr:to>
      <xdr:col>2</xdr:col>
      <xdr:colOff>819150</xdr:colOff>
      <xdr:row>3</xdr:row>
      <xdr:rowOff>142875</xdr:rowOff>
    </xdr:to>
    <xdr:pic>
      <xdr:nvPicPr>
        <xdr:cNvPr id="2" name="Image 2" descr="C:\Users\herve\Desktop\Laffit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962025</xdr:colOff>
      <xdr:row>0</xdr:row>
      <xdr:rowOff>85725</xdr:rowOff>
    </xdr:from>
    <xdr:to>
      <xdr:col>12</xdr:col>
      <xdr:colOff>285750</xdr:colOff>
      <xdr:row>3</xdr:row>
      <xdr:rowOff>9525</xdr:rowOff>
    </xdr:to>
    <xdr:pic>
      <xdr:nvPicPr>
        <xdr:cNvPr id="1" name="Image 4" descr="http://vccufolep.free.fr/IMG/jpg/nouveau%20logo%20ufolep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85725"/>
          <a:ext cx="1600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828675</xdr:colOff>
      <xdr:row>3</xdr:row>
      <xdr:rowOff>104775</xdr:rowOff>
    </xdr:to>
    <xdr:pic>
      <xdr:nvPicPr>
        <xdr:cNvPr id="2" name="Image 2" descr="C:\Users\herve\Desktop\Laffit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1</xdr:row>
      <xdr:rowOff>9525</xdr:rowOff>
    </xdr:from>
    <xdr:to>
      <xdr:col>6</xdr:col>
      <xdr:colOff>552450</xdr:colOff>
      <xdr:row>2</xdr:row>
      <xdr:rowOff>190500</xdr:rowOff>
    </xdr:to>
    <xdr:pic>
      <xdr:nvPicPr>
        <xdr:cNvPr id="1" name="Image 3" descr="http://vccufolep.free.fr/IMG/jpg/nouveau%20logo%20ufolep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71450"/>
          <a:ext cx="1381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95250</xdr:rowOff>
    </xdr:from>
    <xdr:to>
      <xdr:col>2</xdr:col>
      <xdr:colOff>638175</xdr:colOff>
      <xdr:row>4</xdr:row>
      <xdr:rowOff>38100</xdr:rowOff>
    </xdr:to>
    <xdr:pic>
      <xdr:nvPicPr>
        <xdr:cNvPr id="2" name="Image 2" descr="C:\Users\herve\Desktop\Laffit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95250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0</xdr:row>
      <xdr:rowOff>76200</xdr:rowOff>
    </xdr:from>
    <xdr:to>
      <xdr:col>6</xdr:col>
      <xdr:colOff>457200</xdr:colOff>
      <xdr:row>2</xdr:row>
      <xdr:rowOff>133350</xdr:rowOff>
    </xdr:to>
    <xdr:pic>
      <xdr:nvPicPr>
        <xdr:cNvPr id="1" name="Image 3" descr="http://vccufolep.free.fr/IMG/jpg/nouveau%20logo%20ufolep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76200"/>
          <a:ext cx="1419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0</xdr:colOff>
      <xdr:row>3</xdr:row>
      <xdr:rowOff>57150</xdr:rowOff>
    </xdr:to>
    <xdr:pic>
      <xdr:nvPicPr>
        <xdr:cNvPr id="2" name="Image 2" descr="C:\Users\herve\Desktop\St Mon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0</xdr:row>
      <xdr:rowOff>114300</xdr:rowOff>
    </xdr:from>
    <xdr:to>
      <xdr:col>5</xdr:col>
      <xdr:colOff>638175</xdr:colOff>
      <xdr:row>2</xdr:row>
      <xdr:rowOff>219075</xdr:rowOff>
    </xdr:to>
    <xdr:pic>
      <xdr:nvPicPr>
        <xdr:cNvPr id="1" name="Image 3" descr="http://vccufolep.free.fr/IMG/jpg/nouveau%20logo%20ufolep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14300"/>
          <a:ext cx="1390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752475</xdr:colOff>
      <xdr:row>3</xdr:row>
      <xdr:rowOff>57150</xdr:rowOff>
    </xdr:to>
    <xdr:pic>
      <xdr:nvPicPr>
        <xdr:cNvPr id="2" name="Image 2" descr="C:\Users\herve\Desktop\St Mon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1276350</xdr:colOff>
      <xdr:row>0</xdr:row>
      <xdr:rowOff>47625</xdr:rowOff>
    </xdr:from>
    <xdr:to>
      <xdr:col>9</xdr:col>
      <xdr:colOff>228600</xdr:colOff>
      <xdr:row>2</xdr:row>
      <xdr:rowOff>19050</xdr:rowOff>
    </xdr:to>
    <xdr:pic>
      <xdr:nvPicPr>
        <xdr:cNvPr id="1" name="Image 3" descr="http://vccufolep.free.fr/IMG/jpg/nouveau%20logo%20ufolep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47625"/>
          <a:ext cx="1390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0</xdr:row>
      <xdr:rowOff>47625</xdr:rowOff>
    </xdr:from>
    <xdr:to>
      <xdr:col>2</xdr:col>
      <xdr:colOff>733425</xdr:colOff>
      <xdr:row>2</xdr:row>
      <xdr:rowOff>304800</xdr:rowOff>
    </xdr:to>
    <xdr:pic>
      <xdr:nvPicPr>
        <xdr:cNvPr id="2" name="Image 3" descr="C:\Users\herve\Desktop\St Mon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47625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1114425</xdr:colOff>
      <xdr:row>0</xdr:row>
      <xdr:rowOff>95250</xdr:rowOff>
    </xdr:from>
    <xdr:to>
      <xdr:col>8</xdr:col>
      <xdr:colOff>1028700</xdr:colOff>
      <xdr:row>2</xdr:row>
      <xdr:rowOff>209550</xdr:rowOff>
    </xdr:to>
    <xdr:pic>
      <xdr:nvPicPr>
        <xdr:cNvPr id="1" name="Image 3" descr="http://vccufolep.free.fr/IMG/jpg/nouveau%20logo%20ufolep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95250"/>
          <a:ext cx="1390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19050</xdr:rowOff>
    </xdr:from>
    <xdr:to>
      <xdr:col>2</xdr:col>
      <xdr:colOff>800100</xdr:colOff>
      <xdr:row>2</xdr:row>
      <xdr:rowOff>276225</xdr:rowOff>
    </xdr:to>
    <xdr:pic>
      <xdr:nvPicPr>
        <xdr:cNvPr id="2" name="Image 2" descr="C:\Users\herve\Desktop\St Mon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190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142875</xdr:colOff>
      <xdr:row>0</xdr:row>
      <xdr:rowOff>85725</xdr:rowOff>
    </xdr:from>
    <xdr:to>
      <xdr:col>12</xdr:col>
      <xdr:colOff>371475</xdr:colOff>
      <xdr:row>3</xdr:row>
      <xdr:rowOff>47625</xdr:rowOff>
    </xdr:to>
    <xdr:pic>
      <xdr:nvPicPr>
        <xdr:cNvPr id="1" name="Image 6" descr="http://vccufolep.free.fr/IMG/jpg/nouveau%20logo%20ufolep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85725"/>
          <a:ext cx="1381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3</xdr:row>
      <xdr:rowOff>114300</xdr:rowOff>
    </xdr:to>
    <xdr:pic>
      <xdr:nvPicPr>
        <xdr:cNvPr id="2" name="Image 2" descr="C:\Users\herve\Desktop\Madira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0"/>
          <a:ext cx="638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1143000</xdr:colOff>
      <xdr:row>0</xdr:row>
      <xdr:rowOff>38100</xdr:rowOff>
    </xdr:from>
    <xdr:to>
      <xdr:col>12</xdr:col>
      <xdr:colOff>295275</xdr:colOff>
      <xdr:row>3</xdr:row>
      <xdr:rowOff>0</xdr:rowOff>
    </xdr:to>
    <xdr:pic>
      <xdr:nvPicPr>
        <xdr:cNvPr id="1" name="Image 4" descr="http://vccufolep.free.fr/IMG/jpg/nouveau%20logo%20ufolep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95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3</xdr:row>
      <xdr:rowOff>114300</xdr:rowOff>
    </xdr:to>
    <xdr:pic>
      <xdr:nvPicPr>
        <xdr:cNvPr id="2" name="Image 2" descr="C:\Users\herve\Desktop\Madira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0"/>
          <a:ext cx="638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0</xdr:row>
      <xdr:rowOff>114300</xdr:rowOff>
    </xdr:from>
    <xdr:to>
      <xdr:col>6</xdr:col>
      <xdr:colOff>514350</xdr:colOff>
      <xdr:row>2</xdr:row>
      <xdr:rowOff>142875</xdr:rowOff>
    </xdr:to>
    <xdr:pic>
      <xdr:nvPicPr>
        <xdr:cNvPr id="1" name="Image 3" descr="http://vccufolep.free.fr/IMG/jpg/nouveau%20logo%20ufolep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14300"/>
          <a:ext cx="1447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57150</xdr:rowOff>
    </xdr:from>
    <xdr:to>
      <xdr:col>2</xdr:col>
      <xdr:colOff>447675</xdr:colOff>
      <xdr:row>3</xdr:row>
      <xdr:rowOff>123825</xdr:rowOff>
    </xdr:to>
    <xdr:pic>
      <xdr:nvPicPr>
        <xdr:cNvPr id="2" name="Image 2" descr="C:\Users\herve\Desktop\Madira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57150"/>
          <a:ext cx="638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0</xdr:row>
      <xdr:rowOff>114300</xdr:rowOff>
    </xdr:from>
    <xdr:to>
      <xdr:col>5</xdr:col>
      <xdr:colOff>638175</xdr:colOff>
      <xdr:row>2</xdr:row>
      <xdr:rowOff>219075</xdr:rowOff>
    </xdr:to>
    <xdr:pic>
      <xdr:nvPicPr>
        <xdr:cNvPr id="1" name="Image 3" descr="http://vccufolep.free.fr/IMG/jpg/nouveau%20logo%20ufolep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14300"/>
          <a:ext cx="1390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19050</xdr:rowOff>
    </xdr:from>
    <xdr:to>
      <xdr:col>1</xdr:col>
      <xdr:colOff>561975</xdr:colOff>
      <xdr:row>3</xdr:row>
      <xdr:rowOff>142875</xdr:rowOff>
    </xdr:to>
    <xdr:pic>
      <xdr:nvPicPr>
        <xdr:cNvPr id="2" name="Image 2" descr="C:\Users\herve\Desktop\Madira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190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0"/>
  <sheetViews>
    <sheetView zoomScalePageLayoutView="0" workbookViewId="0" topLeftCell="A1">
      <selection activeCell="E23" sqref="E23"/>
    </sheetView>
  </sheetViews>
  <sheetFormatPr defaultColWidth="11.421875" defaultRowHeight="12.75"/>
  <cols>
    <col min="1" max="1" width="10.140625" style="4" bestFit="1" customWidth="1"/>
    <col min="2" max="2" width="28.7109375" style="77" bestFit="1" customWidth="1"/>
    <col min="3" max="3" width="25.140625" style="77" bestFit="1" customWidth="1"/>
    <col min="4" max="4" width="11.7109375" style="4" bestFit="1" customWidth="1"/>
  </cols>
  <sheetData>
    <row r="1" spans="1:4" ht="12.75">
      <c r="A1" s="107" t="s">
        <v>15</v>
      </c>
      <c r="B1" s="107" t="s">
        <v>16</v>
      </c>
      <c r="C1" s="107" t="s">
        <v>17</v>
      </c>
      <c r="D1" s="107" t="s">
        <v>18</v>
      </c>
    </row>
    <row r="2" spans="1:4" s="108" customFormat="1" ht="15.75">
      <c r="A2" s="89">
        <v>1</v>
      </c>
      <c r="B2" s="135" t="s">
        <v>30</v>
      </c>
      <c r="C2" s="136" t="s">
        <v>195</v>
      </c>
      <c r="D2" s="137">
        <v>1</v>
      </c>
    </row>
    <row r="3" spans="1:4" ht="15.75">
      <c r="A3" s="212">
        <v>2</v>
      </c>
      <c r="B3" s="213" t="s">
        <v>224</v>
      </c>
      <c r="C3" s="214" t="s">
        <v>195</v>
      </c>
      <c r="D3" s="215">
        <v>2</v>
      </c>
    </row>
    <row r="4" spans="1:4" ht="15.75">
      <c r="A4" s="89">
        <v>3</v>
      </c>
      <c r="B4" s="135" t="s">
        <v>113</v>
      </c>
      <c r="C4" s="136" t="s">
        <v>195</v>
      </c>
      <c r="D4" s="137">
        <v>1</v>
      </c>
    </row>
    <row r="5" spans="1:4" ht="15.75">
      <c r="A5" s="89">
        <v>4</v>
      </c>
      <c r="B5" s="135" t="s">
        <v>114</v>
      </c>
      <c r="C5" s="136" t="s">
        <v>195</v>
      </c>
      <c r="D5" s="137">
        <v>1</v>
      </c>
    </row>
    <row r="6" spans="1:4" ht="15.75">
      <c r="A6" s="89">
        <v>5</v>
      </c>
      <c r="B6" s="135" t="s">
        <v>115</v>
      </c>
      <c r="C6" s="136" t="s">
        <v>195</v>
      </c>
      <c r="D6" s="137">
        <v>1</v>
      </c>
    </row>
    <row r="7" spans="1:4" ht="15.75">
      <c r="A7" s="89">
        <v>6</v>
      </c>
      <c r="B7" s="135" t="s">
        <v>220</v>
      </c>
      <c r="C7" s="136" t="s">
        <v>221</v>
      </c>
      <c r="D7" s="137">
        <v>1</v>
      </c>
    </row>
    <row r="8" spans="1:4" ht="15.75">
      <c r="A8" s="89">
        <v>7</v>
      </c>
      <c r="B8" s="135" t="s">
        <v>33</v>
      </c>
      <c r="C8" s="136" t="s">
        <v>196</v>
      </c>
      <c r="D8" s="137">
        <v>1</v>
      </c>
    </row>
    <row r="9" spans="1:4" ht="15.75">
      <c r="A9" s="89">
        <v>8</v>
      </c>
      <c r="B9" s="135" t="s">
        <v>32</v>
      </c>
      <c r="C9" s="136" t="s">
        <v>196</v>
      </c>
      <c r="D9" s="137">
        <v>1</v>
      </c>
    </row>
    <row r="10" spans="1:4" ht="15.75">
      <c r="A10" s="89">
        <v>9</v>
      </c>
      <c r="B10" s="135" t="s">
        <v>31</v>
      </c>
      <c r="C10" s="136" t="s">
        <v>196</v>
      </c>
      <c r="D10" s="137">
        <v>1</v>
      </c>
    </row>
    <row r="11" spans="1:4" ht="15.75">
      <c r="A11" s="89">
        <v>10</v>
      </c>
      <c r="B11" s="135" t="s">
        <v>48</v>
      </c>
      <c r="C11" s="136" t="s">
        <v>196</v>
      </c>
      <c r="D11" s="137">
        <v>1</v>
      </c>
    </row>
    <row r="12" spans="1:4" ht="15.75">
      <c r="A12" s="89">
        <v>11</v>
      </c>
      <c r="B12" s="138" t="s">
        <v>116</v>
      </c>
      <c r="C12" s="139" t="s">
        <v>197</v>
      </c>
      <c r="D12" s="140">
        <v>1</v>
      </c>
    </row>
    <row r="13" spans="1:4" ht="15.75">
      <c r="A13" s="89">
        <v>12</v>
      </c>
      <c r="B13" s="138" t="s">
        <v>117</v>
      </c>
      <c r="C13" s="139" t="s">
        <v>197</v>
      </c>
      <c r="D13" s="140">
        <v>1</v>
      </c>
    </row>
    <row r="14" spans="1:4" ht="15.75">
      <c r="A14" s="89">
        <v>13</v>
      </c>
      <c r="B14" s="138" t="s">
        <v>118</v>
      </c>
      <c r="C14" s="139" t="s">
        <v>197</v>
      </c>
      <c r="D14" s="140">
        <v>1</v>
      </c>
    </row>
    <row r="15" spans="1:4" ht="15.75">
      <c r="A15" s="89">
        <v>14</v>
      </c>
      <c r="B15" s="138" t="s">
        <v>119</v>
      </c>
      <c r="C15" s="139" t="s">
        <v>197</v>
      </c>
      <c r="D15" s="140">
        <v>1</v>
      </c>
    </row>
    <row r="16" spans="1:4" ht="15.75">
      <c r="A16" s="89">
        <v>15</v>
      </c>
      <c r="B16" s="138" t="s">
        <v>120</v>
      </c>
      <c r="C16" s="139" t="s">
        <v>197</v>
      </c>
      <c r="D16" s="140">
        <v>1</v>
      </c>
    </row>
    <row r="17" spans="1:4" ht="15.75">
      <c r="A17" s="89">
        <v>16</v>
      </c>
      <c r="B17" s="141" t="s">
        <v>121</v>
      </c>
      <c r="C17" s="139" t="s">
        <v>198</v>
      </c>
      <c r="D17" s="140">
        <v>1</v>
      </c>
    </row>
    <row r="18" spans="1:4" ht="15.75">
      <c r="A18" s="212">
        <v>17</v>
      </c>
      <c r="B18" s="213" t="s">
        <v>225</v>
      </c>
      <c r="C18" s="214" t="s">
        <v>226</v>
      </c>
      <c r="D18" s="215">
        <v>1</v>
      </c>
    </row>
    <row r="19" spans="1:4" ht="15.75">
      <c r="A19" s="89">
        <v>18</v>
      </c>
      <c r="B19" s="141" t="s">
        <v>122</v>
      </c>
      <c r="C19" s="139" t="s">
        <v>198</v>
      </c>
      <c r="D19" s="140">
        <v>1</v>
      </c>
    </row>
    <row r="20" spans="1:4" ht="15.75">
      <c r="A20" s="89">
        <v>19</v>
      </c>
      <c r="B20" s="141" t="s">
        <v>123</v>
      </c>
      <c r="C20" s="139" t="s">
        <v>198</v>
      </c>
      <c r="D20" s="140">
        <v>1</v>
      </c>
    </row>
    <row r="21" spans="1:4" ht="15.75">
      <c r="A21" s="89">
        <v>20</v>
      </c>
      <c r="B21" s="141" t="s">
        <v>124</v>
      </c>
      <c r="C21" s="139" t="s">
        <v>198</v>
      </c>
      <c r="D21" s="140">
        <v>2</v>
      </c>
    </row>
    <row r="22" spans="1:4" ht="15.75">
      <c r="A22" s="89">
        <v>21</v>
      </c>
      <c r="B22" s="141" t="s">
        <v>125</v>
      </c>
      <c r="C22" s="139" t="s">
        <v>198</v>
      </c>
      <c r="D22" s="140">
        <v>2</v>
      </c>
    </row>
    <row r="23" spans="1:4" ht="15.75">
      <c r="A23" s="212">
        <v>22</v>
      </c>
      <c r="B23" s="213" t="s">
        <v>237</v>
      </c>
      <c r="C23" s="214" t="s">
        <v>198</v>
      </c>
      <c r="D23" s="215">
        <v>2</v>
      </c>
    </row>
    <row r="24" spans="1:4" ht="15.75">
      <c r="A24" s="89">
        <v>23</v>
      </c>
      <c r="B24" s="141" t="s">
        <v>126</v>
      </c>
      <c r="C24" s="139" t="s">
        <v>199</v>
      </c>
      <c r="D24" s="140">
        <v>1</v>
      </c>
    </row>
    <row r="25" spans="1:4" ht="15.75">
      <c r="A25" s="89">
        <v>24</v>
      </c>
      <c r="B25" s="141" t="s">
        <v>127</v>
      </c>
      <c r="C25" s="139" t="s">
        <v>199</v>
      </c>
      <c r="D25" s="140">
        <v>1</v>
      </c>
    </row>
    <row r="26" spans="1:4" ht="15.75">
      <c r="A26" s="89">
        <v>25</v>
      </c>
      <c r="B26" s="141" t="s">
        <v>128</v>
      </c>
      <c r="C26" s="139" t="s">
        <v>199</v>
      </c>
      <c r="D26" s="140">
        <v>1</v>
      </c>
    </row>
    <row r="27" spans="1:4" ht="15.75">
      <c r="A27" s="89">
        <v>26</v>
      </c>
      <c r="B27" s="141" t="s">
        <v>34</v>
      </c>
      <c r="C27" s="139" t="s">
        <v>199</v>
      </c>
      <c r="D27" s="140">
        <v>1</v>
      </c>
    </row>
    <row r="28" spans="1:4" ht="15.75">
      <c r="A28" s="89">
        <v>27</v>
      </c>
      <c r="B28" s="141" t="s">
        <v>129</v>
      </c>
      <c r="C28" s="139" t="s">
        <v>199</v>
      </c>
      <c r="D28" s="140">
        <v>2</v>
      </c>
    </row>
    <row r="29" spans="1:4" ht="15.75">
      <c r="A29" s="89">
        <v>28</v>
      </c>
      <c r="B29" s="141" t="s">
        <v>130</v>
      </c>
      <c r="C29" s="139" t="s">
        <v>199</v>
      </c>
      <c r="D29" s="140">
        <v>2</v>
      </c>
    </row>
    <row r="30" spans="1:4" ht="15.75">
      <c r="A30" s="89">
        <v>29</v>
      </c>
      <c r="B30" s="141" t="s">
        <v>131</v>
      </c>
      <c r="C30" s="138" t="s">
        <v>200</v>
      </c>
      <c r="D30" s="140">
        <v>2</v>
      </c>
    </row>
    <row r="31" spans="1:4" ht="15.75">
      <c r="A31" s="89">
        <v>30</v>
      </c>
      <c r="B31" s="138" t="s">
        <v>132</v>
      </c>
      <c r="C31" s="138" t="s">
        <v>200</v>
      </c>
      <c r="D31" s="140">
        <v>2</v>
      </c>
    </row>
    <row r="32" spans="1:4" ht="15.75">
      <c r="A32" s="89">
        <v>31</v>
      </c>
      <c r="B32" s="141" t="s">
        <v>133</v>
      </c>
      <c r="C32" s="138" t="s">
        <v>200</v>
      </c>
      <c r="D32" s="140">
        <v>2</v>
      </c>
    </row>
    <row r="33" spans="1:4" ht="15.75">
      <c r="A33" s="89">
        <v>32</v>
      </c>
      <c r="B33" s="141" t="s">
        <v>134</v>
      </c>
      <c r="C33" s="138" t="s">
        <v>200</v>
      </c>
      <c r="D33" s="140">
        <v>2</v>
      </c>
    </row>
    <row r="34" spans="1:4" ht="15.75">
      <c r="A34" s="89">
        <v>33</v>
      </c>
      <c r="B34" s="141" t="s">
        <v>135</v>
      </c>
      <c r="C34" s="138" t="s">
        <v>200</v>
      </c>
      <c r="D34" s="140">
        <v>2</v>
      </c>
    </row>
    <row r="35" spans="1:4" ht="15.75">
      <c r="A35" s="89">
        <v>34</v>
      </c>
      <c r="B35" s="141" t="s">
        <v>136</v>
      </c>
      <c r="C35" s="138" t="s">
        <v>200</v>
      </c>
      <c r="D35" s="140">
        <v>2</v>
      </c>
    </row>
    <row r="36" spans="1:4" ht="15.75">
      <c r="A36" s="89">
        <v>35</v>
      </c>
      <c r="B36" s="141" t="s">
        <v>137</v>
      </c>
      <c r="C36" s="138" t="s">
        <v>200</v>
      </c>
      <c r="D36" s="140">
        <v>2</v>
      </c>
    </row>
    <row r="37" spans="1:4" ht="15.75">
      <c r="A37" s="89">
        <v>36</v>
      </c>
      <c r="B37" s="141" t="s">
        <v>138</v>
      </c>
      <c r="C37" s="139" t="s">
        <v>201</v>
      </c>
      <c r="D37" s="140">
        <v>1</v>
      </c>
    </row>
    <row r="38" spans="1:4" ht="15.75">
      <c r="A38" s="89">
        <v>37</v>
      </c>
      <c r="B38" s="141" t="s">
        <v>139</v>
      </c>
      <c r="C38" s="139" t="s">
        <v>201</v>
      </c>
      <c r="D38" s="140">
        <v>1</v>
      </c>
    </row>
    <row r="39" spans="1:4" ht="15.75">
      <c r="A39" s="89">
        <v>38</v>
      </c>
      <c r="B39" s="141" t="s">
        <v>46</v>
      </c>
      <c r="C39" s="139" t="s">
        <v>201</v>
      </c>
      <c r="D39" s="140">
        <v>1</v>
      </c>
    </row>
    <row r="40" spans="1:4" ht="15.75">
      <c r="A40" s="89">
        <v>39</v>
      </c>
      <c r="B40" s="141" t="s">
        <v>44</v>
      </c>
      <c r="C40" s="139" t="s">
        <v>201</v>
      </c>
      <c r="D40" s="140">
        <v>1</v>
      </c>
    </row>
    <row r="41" spans="1:4" ht="15.75">
      <c r="A41" s="89">
        <v>40</v>
      </c>
      <c r="B41" s="141" t="s">
        <v>140</v>
      </c>
      <c r="C41" s="139" t="s">
        <v>201</v>
      </c>
      <c r="D41" s="140">
        <v>1</v>
      </c>
    </row>
    <row r="42" spans="1:4" ht="15.75">
      <c r="A42" s="89">
        <v>41</v>
      </c>
      <c r="B42" s="141" t="s">
        <v>141</v>
      </c>
      <c r="C42" s="139" t="s">
        <v>201</v>
      </c>
      <c r="D42" s="140">
        <v>1</v>
      </c>
    </row>
    <row r="43" spans="1:4" ht="15.75">
      <c r="A43" s="89">
        <v>42</v>
      </c>
      <c r="B43" s="141" t="s">
        <v>45</v>
      </c>
      <c r="C43" s="139" t="s">
        <v>201</v>
      </c>
      <c r="D43" s="140">
        <v>2</v>
      </c>
    </row>
    <row r="44" spans="1:4" ht="15.75">
      <c r="A44" s="89">
        <v>43</v>
      </c>
      <c r="B44" s="141" t="s">
        <v>43</v>
      </c>
      <c r="C44" s="139" t="s">
        <v>202</v>
      </c>
      <c r="D44" s="140">
        <v>1</v>
      </c>
    </row>
    <row r="45" spans="1:4" ht="15.75">
      <c r="A45" s="89">
        <v>44</v>
      </c>
      <c r="B45" s="141" t="s">
        <v>42</v>
      </c>
      <c r="C45" s="139" t="s">
        <v>202</v>
      </c>
      <c r="D45" s="140">
        <v>1</v>
      </c>
    </row>
    <row r="46" spans="1:4" ht="15.75">
      <c r="A46" s="89">
        <v>45</v>
      </c>
      <c r="B46" s="141" t="s">
        <v>142</v>
      </c>
      <c r="C46" s="139" t="s">
        <v>202</v>
      </c>
      <c r="D46" s="140">
        <v>1</v>
      </c>
    </row>
    <row r="47" spans="1:4" ht="15.75">
      <c r="A47" s="89">
        <v>46</v>
      </c>
      <c r="B47" s="141" t="s">
        <v>143</v>
      </c>
      <c r="C47" s="139" t="s">
        <v>202</v>
      </c>
      <c r="D47" s="140">
        <v>2</v>
      </c>
    </row>
    <row r="48" spans="1:4" ht="15.75">
      <c r="A48" s="89">
        <v>47</v>
      </c>
      <c r="B48" s="141" t="s">
        <v>144</v>
      </c>
      <c r="C48" s="139" t="s">
        <v>202</v>
      </c>
      <c r="D48" s="140">
        <v>2</v>
      </c>
    </row>
    <row r="49" spans="1:4" ht="15.75">
      <c r="A49" s="89">
        <v>48</v>
      </c>
      <c r="B49" s="141" t="s">
        <v>145</v>
      </c>
      <c r="C49" s="139" t="s">
        <v>202</v>
      </c>
      <c r="D49" s="140">
        <v>2</v>
      </c>
    </row>
    <row r="50" spans="1:4" ht="15.75">
      <c r="A50" s="212">
        <v>49</v>
      </c>
      <c r="B50" s="213" t="s">
        <v>236</v>
      </c>
      <c r="C50" s="214" t="s">
        <v>203</v>
      </c>
      <c r="D50" s="215">
        <v>1</v>
      </c>
    </row>
    <row r="51" spans="1:4" ht="15.75">
      <c r="A51" s="212">
        <v>50</v>
      </c>
      <c r="B51" s="213" t="s">
        <v>227</v>
      </c>
      <c r="C51" s="214" t="s">
        <v>226</v>
      </c>
      <c r="D51" s="215">
        <v>2</v>
      </c>
    </row>
    <row r="52" spans="1:4" ht="15.75">
      <c r="A52" s="89">
        <v>51</v>
      </c>
      <c r="B52" s="141" t="s">
        <v>146</v>
      </c>
      <c r="C52" s="139" t="s">
        <v>203</v>
      </c>
      <c r="D52" s="140">
        <v>1</v>
      </c>
    </row>
    <row r="53" spans="1:4" ht="15.75">
      <c r="A53" s="89">
        <v>52</v>
      </c>
      <c r="B53" s="141" t="s">
        <v>147</v>
      </c>
      <c r="C53" s="139" t="s">
        <v>203</v>
      </c>
      <c r="D53" s="140">
        <v>1</v>
      </c>
    </row>
    <row r="54" spans="1:4" ht="15.75">
      <c r="A54" s="89">
        <v>53</v>
      </c>
      <c r="B54" s="141" t="s">
        <v>148</v>
      </c>
      <c r="C54" s="139" t="s">
        <v>203</v>
      </c>
      <c r="D54" s="140">
        <v>2</v>
      </c>
    </row>
    <row r="55" spans="1:4" ht="15.75">
      <c r="A55" s="89">
        <v>54</v>
      </c>
      <c r="B55" s="135" t="s">
        <v>149</v>
      </c>
      <c r="C55" s="139" t="s">
        <v>218</v>
      </c>
      <c r="D55" s="140">
        <v>1</v>
      </c>
    </row>
    <row r="56" spans="1:4" ht="15.75">
      <c r="A56" s="89">
        <v>55</v>
      </c>
      <c r="B56" s="135" t="s">
        <v>57</v>
      </c>
      <c r="C56" s="139" t="s">
        <v>218</v>
      </c>
      <c r="D56" s="140">
        <v>1</v>
      </c>
    </row>
    <row r="57" spans="1:4" ht="15.75">
      <c r="A57" s="89">
        <v>56</v>
      </c>
      <c r="B57" s="135" t="s">
        <v>58</v>
      </c>
      <c r="C57" s="139" t="s">
        <v>218</v>
      </c>
      <c r="D57" s="140">
        <v>1</v>
      </c>
    </row>
    <row r="58" spans="1:4" ht="15.75">
      <c r="A58" s="89">
        <v>57</v>
      </c>
      <c r="B58" s="135" t="s">
        <v>59</v>
      </c>
      <c r="C58" s="139" t="s">
        <v>218</v>
      </c>
      <c r="D58" s="140">
        <v>1</v>
      </c>
    </row>
    <row r="59" spans="1:4" ht="15.75">
      <c r="A59" s="89">
        <v>58</v>
      </c>
      <c r="B59" s="135" t="s">
        <v>150</v>
      </c>
      <c r="C59" s="139" t="s">
        <v>218</v>
      </c>
      <c r="D59" s="140">
        <v>2</v>
      </c>
    </row>
    <row r="60" spans="1:4" ht="15.75">
      <c r="A60" s="212">
        <v>59</v>
      </c>
      <c r="B60" s="213" t="s">
        <v>219</v>
      </c>
      <c r="C60" s="214" t="s">
        <v>218</v>
      </c>
      <c r="D60" s="215">
        <v>1</v>
      </c>
    </row>
    <row r="61" spans="1:4" ht="15.75">
      <c r="A61" s="89">
        <v>60</v>
      </c>
      <c r="B61" s="135" t="s">
        <v>60</v>
      </c>
      <c r="C61" s="139" t="s">
        <v>218</v>
      </c>
      <c r="D61" s="140">
        <v>2</v>
      </c>
    </row>
    <row r="62" spans="1:4" ht="15.75">
      <c r="A62" s="89">
        <v>61</v>
      </c>
      <c r="B62" s="141" t="s">
        <v>49</v>
      </c>
      <c r="C62" s="139" t="s">
        <v>204</v>
      </c>
      <c r="D62" s="140">
        <v>1</v>
      </c>
    </row>
    <row r="63" spans="1:4" ht="15.75">
      <c r="A63" s="89">
        <v>62</v>
      </c>
      <c r="B63" s="141" t="s">
        <v>50</v>
      </c>
      <c r="C63" s="139" t="s">
        <v>204</v>
      </c>
      <c r="D63" s="140">
        <v>1</v>
      </c>
    </row>
    <row r="64" spans="1:4" ht="15.75">
      <c r="A64" s="89">
        <v>63</v>
      </c>
      <c r="B64" s="141" t="s">
        <v>151</v>
      </c>
      <c r="C64" s="139" t="s">
        <v>204</v>
      </c>
      <c r="D64" s="140">
        <v>1</v>
      </c>
    </row>
    <row r="65" spans="1:4" ht="15.75">
      <c r="A65" s="89">
        <v>64</v>
      </c>
      <c r="B65" s="141" t="s">
        <v>52</v>
      </c>
      <c r="C65" s="139" t="s">
        <v>204</v>
      </c>
      <c r="D65" s="140">
        <v>1</v>
      </c>
    </row>
    <row r="66" spans="1:4" ht="15.75">
      <c r="A66" s="89">
        <v>65</v>
      </c>
      <c r="B66" s="141" t="s">
        <v>152</v>
      </c>
      <c r="C66" s="139" t="s">
        <v>204</v>
      </c>
      <c r="D66" s="140">
        <v>1</v>
      </c>
    </row>
    <row r="67" spans="1:4" ht="15.75">
      <c r="A67" s="89">
        <v>66</v>
      </c>
      <c r="B67" s="141" t="s">
        <v>153</v>
      </c>
      <c r="C67" s="139" t="s">
        <v>204</v>
      </c>
      <c r="D67" s="140">
        <v>1</v>
      </c>
    </row>
    <row r="68" spans="1:4" ht="15.75">
      <c r="A68" s="89">
        <v>67</v>
      </c>
      <c r="B68" s="141" t="s">
        <v>51</v>
      </c>
      <c r="C68" s="139" t="s">
        <v>204</v>
      </c>
      <c r="D68" s="140">
        <v>1</v>
      </c>
    </row>
    <row r="69" spans="1:4" ht="15.75">
      <c r="A69" s="89">
        <v>68</v>
      </c>
      <c r="B69" s="141" t="s">
        <v>154</v>
      </c>
      <c r="C69" s="139" t="s">
        <v>204</v>
      </c>
      <c r="D69" s="140">
        <v>2</v>
      </c>
    </row>
    <row r="70" spans="1:4" ht="15.75">
      <c r="A70" s="89">
        <v>69</v>
      </c>
      <c r="B70" s="141" t="s">
        <v>53</v>
      </c>
      <c r="C70" s="139" t="s">
        <v>204</v>
      </c>
      <c r="D70" s="140">
        <v>2</v>
      </c>
    </row>
    <row r="71" spans="1:4" ht="15.75">
      <c r="A71" s="89">
        <v>70</v>
      </c>
      <c r="B71" s="141" t="s">
        <v>155</v>
      </c>
      <c r="C71" s="139" t="s">
        <v>204</v>
      </c>
      <c r="D71" s="140">
        <v>1</v>
      </c>
    </row>
    <row r="72" spans="1:4" ht="15.75">
      <c r="A72" s="89">
        <v>71</v>
      </c>
      <c r="B72" s="141" t="s">
        <v>156</v>
      </c>
      <c r="C72" s="139" t="s">
        <v>205</v>
      </c>
      <c r="D72" s="140">
        <v>1</v>
      </c>
    </row>
    <row r="73" spans="1:4" ht="15.75">
      <c r="A73" s="89">
        <v>72</v>
      </c>
      <c r="B73" s="141" t="s">
        <v>35</v>
      </c>
      <c r="C73" s="139" t="s">
        <v>205</v>
      </c>
      <c r="D73" s="140">
        <v>1</v>
      </c>
    </row>
    <row r="74" spans="1:4" ht="15.75">
      <c r="A74" s="89">
        <v>73</v>
      </c>
      <c r="B74" s="141" t="s">
        <v>157</v>
      </c>
      <c r="C74" s="139" t="s">
        <v>205</v>
      </c>
      <c r="D74" s="140">
        <v>1</v>
      </c>
    </row>
    <row r="75" spans="1:4" ht="15.75">
      <c r="A75" s="89">
        <v>74</v>
      </c>
      <c r="B75" s="141" t="s">
        <v>61</v>
      </c>
      <c r="C75" s="139" t="s">
        <v>205</v>
      </c>
      <c r="D75" s="140">
        <v>2</v>
      </c>
    </row>
    <row r="76" spans="1:4" s="4" customFormat="1" ht="15.75">
      <c r="A76" s="89">
        <v>75</v>
      </c>
      <c r="B76" s="141" t="s">
        <v>158</v>
      </c>
      <c r="C76" s="139" t="s">
        <v>205</v>
      </c>
      <c r="D76" s="140">
        <v>2</v>
      </c>
    </row>
    <row r="77" spans="1:4" ht="15.75">
      <c r="A77" s="89">
        <v>76</v>
      </c>
      <c r="B77" s="135" t="s">
        <v>39</v>
      </c>
      <c r="C77" s="139" t="s">
        <v>182</v>
      </c>
      <c r="D77" s="137">
        <v>1</v>
      </c>
    </row>
    <row r="78" spans="1:4" ht="15.75">
      <c r="A78" s="89">
        <v>77</v>
      </c>
      <c r="B78" s="135" t="s">
        <v>40</v>
      </c>
      <c r="C78" s="139" t="s">
        <v>182</v>
      </c>
      <c r="D78" s="137">
        <v>1</v>
      </c>
    </row>
    <row r="79" spans="1:4" ht="15.75">
      <c r="A79" s="89">
        <v>78</v>
      </c>
      <c r="B79" s="135" t="s">
        <v>159</v>
      </c>
      <c r="C79" s="139" t="s">
        <v>182</v>
      </c>
      <c r="D79" s="137">
        <v>1</v>
      </c>
    </row>
    <row r="80" spans="1:4" ht="15.75">
      <c r="A80" s="89">
        <v>79</v>
      </c>
      <c r="B80" s="135" t="s">
        <v>160</v>
      </c>
      <c r="C80" s="139" t="s">
        <v>182</v>
      </c>
      <c r="D80" s="137">
        <v>1</v>
      </c>
    </row>
    <row r="81" spans="1:4" ht="15.75">
      <c r="A81" s="89">
        <v>80</v>
      </c>
      <c r="B81" s="135" t="s">
        <v>161</v>
      </c>
      <c r="C81" s="139" t="s">
        <v>182</v>
      </c>
      <c r="D81" s="137">
        <v>2</v>
      </c>
    </row>
    <row r="82" spans="1:4" ht="15.75">
      <c r="A82" s="89">
        <v>81</v>
      </c>
      <c r="B82" s="135" t="s">
        <v>162</v>
      </c>
      <c r="C82" s="139" t="s">
        <v>182</v>
      </c>
      <c r="D82" s="137">
        <v>2</v>
      </c>
    </row>
    <row r="83" spans="1:4" ht="15.75">
      <c r="A83" s="89">
        <v>82</v>
      </c>
      <c r="B83" s="141" t="s">
        <v>29</v>
      </c>
      <c r="C83" s="139" t="s">
        <v>206</v>
      </c>
      <c r="D83" s="140">
        <v>1</v>
      </c>
    </row>
    <row r="84" spans="1:4" ht="15.75">
      <c r="A84" s="89">
        <v>83</v>
      </c>
      <c r="B84" s="141" t="s">
        <v>163</v>
      </c>
      <c r="C84" s="139" t="s">
        <v>206</v>
      </c>
      <c r="D84" s="140">
        <v>1</v>
      </c>
    </row>
    <row r="85" spans="1:4" ht="15.75">
      <c r="A85" s="89">
        <v>84</v>
      </c>
      <c r="B85" s="141" t="s">
        <v>164</v>
      </c>
      <c r="C85" s="139" t="s">
        <v>206</v>
      </c>
      <c r="D85" s="140">
        <v>1</v>
      </c>
    </row>
    <row r="86" spans="1:4" ht="15.75">
      <c r="A86" s="89">
        <v>85</v>
      </c>
      <c r="B86" s="135" t="s">
        <v>165</v>
      </c>
      <c r="C86" s="136" t="s">
        <v>207</v>
      </c>
      <c r="D86" s="137">
        <v>1</v>
      </c>
    </row>
    <row r="87" spans="1:4" ht="15.75">
      <c r="A87" s="89">
        <v>86</v>
      </c>
      <c r="B87" s="135" t="s">
        <v>166</v>
      </c>
      <c r="C87" s="142" t="s">
        <v>208</v>
      </c>
      <c r="D87" s="137">
        <v>1</v>
      </c>
    </row>
    <row r="88" spans="1:4" ht="15.75">
      <c r="A88" s="89">
        <v>87</v>
      </c>
      <c r="B88" s="135" t="s">
        <v>167</v>
      </c>
      <c r="C88" s="136" t="s">
        <v>209</v>
      </c>
      <c r="D88" s="137">
        <v>2</v>
      </c>
    </row>
    <row r="89" spans="1:4" ht="15.75">
      <c r="A89" s="89">
        <v>88</v>
      </c>
      <c r="B89" s="135" t="s">
        <v>168</v>
      </c>
      <c r="C89" s="136" t="s">
        <v>209</v>
      </c>
      <c r="D89" s="137">
        <v>2</v>
      </c>
    </row>
    <row r="90" spans="1:4" ht="15.75">
      <c r="A90" s="89">
        <v>89</v>
      </c>
      <c r="B90" s="141" t="s">
        <v>54</v>
      </c>
      <c r="C90" s="139" t="s">
        <v>210</v>
      </c>
      <c r="D90" s="140">
        <v>1</v>
      </c>
    </row>
    <row r="91" spans="1:4" ht="15.75">
      <c r="A91" s="89">
        <v>90</v>
      </c>
      <c r="B91" s="135" t="s">
        <v>55</v>
      </c>
      <c r="C91" s="139" t="s">
        <v>210</v>
      </c>
      <c r="D91" s="137">
        <v>1</v>
      </c>
    </row>
    <row r="92" spans="1:4" ht="15.75">
      <c r="A92" s="212">
        <v>91</v>
      </c>
      <c r="B92" s="213" t="s">
        <v>235</v>
      </c>
      <c r="C92" s="214" t="s">
        <v>210</v>
      </c>
      <c r="D92" s="215">
        <v>1</v>
      </c>
    </row>
    <row r="93" spans="1:4" ht="15.75">
      <c r="A93" s="89">
        <v>92</v>
      </c>
      <c r="B93" s="135" t="s">
        <v>173</v>
      </c>
      <c r="C93" s="139" t="s">
        <v>210</v>
      </c>
      <c r="D93" s="137">
        <v>1</v>
      </c>
    </row>
    <row r="94" spans="1:4" ht="15.75">
      <c r="A94" s="89">
        <v>93</v>
      </c>
      <c r="B94" s="135" t="s">
        <v>47</v>
      </c>
      <c r="C94" s="136" t="s">
        <v>211</v>
      </c>
      <c r="D94" s="137">
        <v>1</v>
      </c>
    </row>
    <row r="95" spans="1:4" ht="15.75">
      <c r="A95" s="89">
        <v>94</v>
      </c>
      <c r="B95" s="141" t="s">
        <v>37</v>
      </c>
      <c r="C95" s="139" t="s">
        <v>212</v>
      </c>
      <c r="D95" s="140">
        <v>1</v>
      </c>
    </row>
    <row r="96" spans="1:4" ht="15.75">
      <c r="A96" s="89">
        <v>95</v>
      </c>
      <c r="B96" s="141" t="s">
        <v>36</v>
      </c>
      <c r="C96" s="139" t="s">
        <v>213</v>
      </c>
      <c r="D96" s="140">
        <v>2</v>
      </c>
    </row>
    <row r="97" spans="1:4" ht="15.75">
      <c r="A97" s="89">
        <v>96</v>
      </c>
      <c r="B97" s="141" t="s">
        <v>38</v>
      </c>
      <c r="C97" s="139" t="s">
        <v>214</v>
      </c>
      <c r="D97" s="140">
        <v>1</v>
      </c>
    </row>
    <row r="98" spans="1:4" ht="15.75">
      <c r="A98" s="89">
        <v>97</v>
      </c>
      <c r="B98" s="135" t="s">
        <v>41</v>
      </c>
      <c r="C98" s="136" t="s">
        <v>215</v>
      </c>
      <c r="D98" s="137">
        <v>1</v>
      </c>
    </row>
    <row r="99" spans="1:4" ht="15.75">
      <c r="A99" s="89">
        <v>98</v>
      </c>
      <c r="B99" s="135" t="s">
        <v>169</v>
      </c>
      <c r="C99" s="136" t="s">
        <v>216</v>
      </c>
      <c r="D99" s="137">
        <v>1</v>
      </c>
    </row>
    <row r="100" spans="1:4" ht="15.75">
      <c r="A100" s="89">
        <v>99</v>
      </c>
      <c r="B100" s="135" t="s">
        <v>56</v>
      </c>
      <c r="C100" s="136" t="s">
        <v>216</v>
      </c>
      <c r="D100" s="137">
        <v>2</v>
      </c>
    </row>
    <row r="101" spans="1:4" ht="15.75">
      <c r="A101" s="89">
        <v>100</v>
      </c>
      <c r="B101" s="141" t="s">
        <v>170</v>
      </c>
      <c r="C101" s="139" t="s">
        <v>217</v>
      </c>
      <c r="D101" s="140">
        <v>1</v>
      </c>
    </row>
    <row r="102" spans="1:4" ht="15.75">
      <c r="A102" s="89">
        <v>101</v>
      </c>
      <c r="B102" s="141" t="s">
        <v>171</v>
      </c>
      <c r="C102" s="139" t="s">
        <v>217</v>
      </c>
      <c r="D102" s="140">
        <v>2</v>
      </c>
    </row>
    <row r="103" spans="1:4" ht="14.25">
      <c r="A103" s="89" t="s">
        <v>3</v>
      </c>
      <c r="B103" s="90" t="s">
        <v>3</v>
      </c>
      <c r="C103" s="90" t="s">
        <v>3</v>
      </c>
      <c r="D103" s="89" t="s">
        <v>3</v>
      </c>
    </row>
    <row r="104" spans="1:4" ht="14.25">
      <c r="A104" s="89" t="s">
        <v>3</v>
      </c>
      <c r="B104" s="90" t="s">
        <v>3</v>
      </c>
      <c r="C104" s="90" t="s">
        <v>3</v>
      </c>
      <c r="D104" s="89" t="s">
        <v>3</v>
      </c>
    </row>
    <row r="105" spans="1:4" ht="14.25">
      <c r="A105" s="89" t="s">
        <v>3</v>
      </c>
      <c r="B105" s="90" t="s">
        <v>3</v>
      </c>
      <c r="C105" s="90" t="s">
        <v>3</v>
      </c>
      <c r="D105" s="89" t="s">
        <v>3</v>
      </c>
    </row>
    <row r="106" spans="1:4" ht="14.25">
      <c r="A106" s="89" t="s">
        <v>3</v>
      </c>
      <c r="B106" s="90" t="s">
        <v>3</v>
      </c>
      <c r="C106" s="90" t="s">
        <v>3</v>
      </c>
      <c r="D106" s="89" t="s">
        <v>3</v>
      </c>
    </row>
    <row r="107" spans="1:4" ht="14.25">
      <c r="A107" s="89" t="s">
        <v>3</v>
      </c>
      <c r="B107" s="90" t="s">
        <v>3</v>
      </c>
      <c r="C107" s="90" t="s">
        <v>3</v>
      </c>
      <c r="D107" s="89" t="s">
        <v>3</v>
      </c>
    </row>
    <row r="108" spans="1:4" ht="14.25">
      <c r="A108" s="89" t="s">
        <v>3</v>
      </c>
      <c r="B108" s="90" t="s">
        <v>3</v>
      </c>
      <c r="C108" s="90" t="s">
        <v>3</v>
      </c>
      <c r="D108" s="89" t="s">
        <v>3</v>
      </c>
    </row>
    <row r="109" spans="1:4" ht="14.25">
      <c r="A109" s="89" t="s">
        <v>3</v>
      </c>
      <c r="B109" s="90" t="s">
        <v>3</v>
      </c>
      <c r="C109" s="90" t="s">
        <v>3</v>
      </c>
      <c r="D109" s="89" t="s">
        <v>3</v>
      </c>
    </row>
    <row r="110" spans="1:4" ht="14.25">
      <c r="A110" s="89" t="s">
        <v>3</v>
      </c>
      <c r="B110" s="90" t="s">
        <v>3</v>
      </c>
      <c r="C110" s="90" t="s">
        <v>3</v>
      </c>
      <c r="D110" s="89" t="s">
        <v>3</v>
      </c>
    </row>
    <row r="111" spans="1:4" ht="14.25">
      <c r="A111" s="89" t="s">
        <v>3</v>
      </c>
      <c r="B111" s="90" t="s">
        <v>3</v>
      </c>
      <c r="C111" s="90" t="s">
        <v>3</v>
      </c>
      <c r="D111" s="89" t="s">
        <v>3</v>
      </c>
    </row>
    <row r="112" spans="1:4" ht="14.25">
      <c r="A112" s="89" t="s">
        <v>3</v>
      </c>
      <c r="B112" s="90" t="s">
        <v>3</v>
      </c>
      <c r="C112" s="90" t="s">
        <v>3</v>
      </c>
      <c r="D112" s="89" t="s">
        <v>3</v>
      </c>
    </row>
    <row r="113" spans="1:4" ht="14.25">
      <c r="A113" s="89" t="s">
        <v>3</v>
      </c>
      <c r="B113" s="90" t="s">
        <v>3</v>
      </c>
      <c r="C113" s="90" t="s">
        <v>3</v>
      </c>
      <c r="D113" s="89" t="s">
        <v>3</v>
      </c>
    </row>
    <row r="114" spans="1:4" ht="14.25">
      <c r="A114" s="89" t="s">
        <v>3</v>
      </c>
      <c r="B114" s="90" t="s">
        <v>3</v>
      </c>
      <c r="C114" s="90" t="s">
        <v>3</v>
      </c>
      <c r="D114" s="89" t="s">
        <v>3</v>
      </c>
    </row>
    <row r="115" spans="1:4" ht="14.25">
      <c r="A115" s="89" t="s">
        <v>3</v>
      </c>
      <c r="B115" s="90" t="s">
        <v>3</v>
      </c>
      <c r="C115" s="90" t="s">
        <v>3</v>
      </c>
      <c r="D115" s="89" t="s">
        <v>3</v>
      </c>
    </row>
    <row r="116" spans="1:4" ht="14.25">
      <c r="A116" s="89" t="s">
        <v>3</v>
      </c>
      <c r="B116" s="90" t="s">
        <v>3</v>
      </c>
      <c r="C116" s="90" t="s">
        <v>3</v>
      </c>
      <c r="D116" s="89" t="s">
        <v>3</v>
      </c>
    </row>
    <row r="117" spans="1:4" ht="14.25">
      <c r="A117" s="89" t="s">
        <v>3</v>
      </c>
      <c r="B117" s="90" t="s">
        <v>3</v>
      </c>
      <c r="C117" s="90" t="s">
        <v>3</v>
      </c>
      <c r="D117" s="89" t="s">
        <v>3</v>
      </c>
    </row>
    <row r="118" spans="1:4" ht="14.25">
      <c r="A118" s="89" t="s">
        <v>3</v>
      </c>
      <c r="B118" s="90" t="s">
        <v>3</v>
      </c>
      <c r="C118" s="90" t="s">
        <v>3</v>
      </c>
      <c r="D118" s="89" t="s">
        <v>3</v>
      </c>
    </row>
    <row r="119" spans="1:4" ht="14.25">
      <c r="A119" s="89" t="s">
        <v>3</v>
      </c>
      <c r="B119" s="90" t="s">
        <v>3</v>
      </c>
      <c r="C119" s="90" t="s">
        <v>3</v>
      </c>
      <c r="D119" s="89" t="s">
        <v>3</v>
      </c>
    </row>
    <row r="120" spans="1:4" ht="14.25">
      <c r="A120" s="89" t="s">
        <v>3</v>
      </c>
      <c r="B120" s="90" t="s">
        <v>3</v>
      </c>
      <c r="C120" s="90" t="s">
        <v>3</v>
      </c>
      <c r="D120" s="89" t="s">
        <v>3</v>
      </c>
    </row>
    <row r="121" spans="1:4" ht="14.25">
      <c r="A121" s="89" t="s">
        <v>3</v>
      </c>
      <c r="B121" s="90" t="s">
        <v>3</v>
      </c>
      <c r="C121" s="90" t="s">
        <v>3</v>
      </c>
      <c r="D121" s="89" t="s">
        <v>3</v>
      </c>
    </row>
    <row r="122" spans="1:4" ht="14.25">
      <c r="A122" s="89" t="s">
        <v>3</v>
      </c>
      <c r="B122" s="90" t="s">
        <v>3</v>
      </c>
      <c r="C122" s="90" t="s">
        <v>3</v>
      </c>
      <c r="D122" s="89" t="s">
        <v>3</v>
      </c>
    </row>
    <row r="123" spans="1:4" ht="14.25">
      <c r="A123" s="89" t="s">
        <v>3</v>
      </c>
      <c r="B123" s="90" t="s">
        <v>3</v>
      </c>
      <c r="C123" s="90" t="s">
        <v>3</v>
      </c>
      <c r="D123" s="89" t="s">
        <v>3</v>
      </c>
    </row>
    <row r="124" spans="1:4" ht="14.25">
      <c r="A124" s="89" t="s">
        <v>3</v>
      </c>
      <c r="B124" s="90" t="s">
        <v>3</v>
      </c>
      <c r="C124" s="90" t="s">
        <v>3</v>
      </c>
      <c r="D124" s="89" t="s">
        <v>3</v>
      </c>
    </row>
    <row r="125" spans="1:4" ht="14.25">
      <c r="A125" s="89" t="s">
        <v>3</v>
      </c>
      <c r="B125" s="90" t="s">
        <v>3</v>
      </c>
      <c r="C125" s="90" t="s">
        <v>3</v>
      </c>
      <c r="D125" s="89" t="s">
        <v>3</v>
      </c>
    </row>
    <row r="126" spans="1:4" ht="14.25">
      <c r="A126" s="89" t="s">
        <v>3</v>
      </c>
      <c r="B126" s="90" t="s">
        <v>3</v>
      </c>
      <c r="C126" s="90" t="s">
        <v>3</v>
      </c>
      <c r="D126" s="89" t="s">
        <v>3</v>
      </c>
    </row>
    <row r="127" spans="1:4" ht="14.25">
      <c r="A127" s="89" t="s">
        <v>3</v>
      </c>
      <c r="B127" s="90" t="s">
        <v>3</v>
      </c>
      <c r="C127" s="90" t="s">
        <v>3</v>
      </c>
      <c r="D127" s="89" t="s">
        <v>3</v>
      </c>
    </row>
    <row r="128" spans="1:4" ht="14.25">
      <c r="A128" s="89" t="s">
        <v>3</v>
      </c>
      <c r="B128" s="90" t="s">
        <v>3</v>
      </c>
      <c r="C128" s="90" t="s">
        <v>3</v>
      </c>
      <c r="D128" s="89" t="s">
        <v>3</v>
      </c>
    </row>
    <row r="129" spans="1:4" ht="14.25">
      <c r="A129" s="89" t="s">
        <v>3</v>
      </c>
      <c r="B129" s="90" t="s">
        <v>3</v>
      </c>
      <c r="C129" s="90" t="s">
        <v>3</v>
      </c>
      <c r="D129" s="89" t="s">
        <v>3</v>
      </c>
    </row>
    <row r="130" spans="1:4" ht="14.25">
      <c r="A130" s="89" t="s">
        <v>3</v>
      </c>
      <c r="B130" s="90" t="s">
        <v>3</v>
      </c>
      <c r="C130" s="90" t="s">
        <v>3</v>
      </c>
      <c r="D130" s="89" t="s">
        <v>3</v>
      </c>
    </row>
    <row r="131" spans="1:4" ht="14.25">
      <c r="A131" s="89" t="s">
        <v>3</v>
      </c>
      <c r="B131" s="90" t="s">
        <v>3</v>
      </c>
      <c r="C131" s="90" t="s">
        <v>3</v>
      </c>
      <c r="D131" s="89" t="s">
        <v>3</v>
      </c>
    </row>
    <row r="132" spans="1:4" ht="14.25">
      <c r="A132" s="89" t="s">
        <v>3</v>
      </c>
      <c r="B132" s="90" t="s">
        <v>3</v>
      </c>
      <c r="C132" s="90" t="s">
        <v>3</v>
      </c>
      <c r="D132" s="89" t="s">
        <v>3</v>
      </c>
    </row>
    <row r="133" spans="1:4" ht="14.25">
      <c r="A133" s="89" t="s">
        <v>3</v>
      </c>
      <c r="B133" s="90" t="s">
        <v>3</v>
      </c>
      <c r="C133" s="90" t="s">
        <v>3</v>
      </c>
      <c r="D133" s="89" t="s">
        <v>3</v>
      </c>
    </row>
    <row r="134" spans="1:4" ht="14.25">
      <c r="A134" s="89" t="s">
        <v>3</v>
      </c>
      <c r="B134" s="90" t="s">
        <v>3</v>
      </c>
      <c r="C134" s="90" t="s">
        <v>3</v>
      </c>
      <c r="D134" s="89" t="s">
        <v>3</v>
      </c>
    </row>
    <row r="135" spans="1:4" ht="14.25">
      <c r="A135" s="89" t="s">
        <v>3</v>
      </c>
      <c r="B135" s="90" t="s">
        <v>3</v>
      </c>
      <c r="C135" s="90" t="s">
        <v>3</v>
      </c>
      <c r="D135" s="89" t="s">
        <v>3</v>
      </c>
    </row>
    <row r="136" spans="1:4" ht="14.25">
      <c r="A136" s="89" t="s">
        <v>3</v>
      </c>
      <c r="B136" s="90" t="s">
        <v>3</v>
      </c>
      <c r="C136" s="90" t="s">
        <v>3</v>
      </c>
      <c r="D136" s="89" t="s">
        <v>3</v>
      </c>
    </row>
    <row r="137" spans="1:4" ht="14.25">
      <c r="A137" s="89" t="s">
        <v>3</v>
      </c>
      <c r="B137" s="90" t="s">
        <v>3</v>
      </c>
      <c r="C137" s="90" t="s">
        <v>3</v>
      </c>
      <c r="D137" s="89" t="s">
        <v>3</v>
      </c>
    </row>
    <row r="138" spans="1:4" ht="14.25">
      <c r="A138" s="89" t="s">
        <v>3</v>
      </c>
      <c r="B138" s="90" t="s">
        <v>3</v>
      </c>
      <c r="C138" s="90" t="s">
        <v>3</v>
      </c>
      <c r="D138" s="89" t="s">
        <v>3</v>
      </c>
    </row>
    <row r="139" spans="1:4" ht="14.25">
      <c r="A139" s="89" t="s">
        <v>3</v>
      </c>
      <c r="B139" s="90" t="s">
        <v>3</v>
      </c>
      <c r="C139" s="90" t="s">
        <v>3</v>
      </c>
      <c r="D139" s="89" t="s">
        <v>3</v>
      </c>
    </row>
    <row r="140" spans="1:4" ht="14.25">
      <c r="A140" s="89" t="s">
        <v>3</v>
      </c>
      <c r="B140" s="90" t="s">
        <v>3</v>
      </c>
      <c r="C140" s="90" t="s">
        <v>3</v>
      </c>
      <c r="D140" s="89" t="s">
        <v>3</v>
      </c>
    </row>
    <row r="141" spans="1:4" ht="14.25">
      <c r="A141" s="89" t="s">
        <v>3</v>
      </c>
      <c r="B141" s="90" t="s">
        <v>3</v>
      </c>
      <c r="C141" s="90" t="s">
        <v>3</v>
      </c>
      <c r="D141" s="89" t="s">
        <v>3</v>
      </c>
    </row>
    <row r="142" spans="1:4" ht="14.25">
      <c r="A142" s="89" t="s">
        <v>3</v>
      </c>
      <c r="B142" s="90" t="s">
        <v>3</v>
      </c>
      <c r="C142" s="90" t="s">
        <v>3</v>
      </c>
      <c r="D142" s="89" t="s">
        <v>3</v>
      </c>
    </row>
    <row r="143" spans="1:4" ht="14.25">
      <c r="A143" s="89" t="s">
        <v>3</v>
      </c>
      <c r="B143" s="90" t="s">
        <v>3</v>
      </c>
      <c r="C143" s="90" t="s">
        <v>3</v>
      </c>
      <c r="D143" s="89" t="s">
        <v>3</v>
      </c>
    </row>
    <row r="144" spans="1:4" ht="14.25">
      <c r="A144" s="89" t="s">
        <v>3</v>
      </c>
      <c r="B144" s="90" t="s">
        <v>3</v>
      </c>
      <c r="C144" s="90" t="s">
        <v>3</v>
      </c>
      <c r="D144" s="89" t="s">
        <v>3</v>
      </c>
    </row>
    <row r="145" spans="1:4" ht="14.25">
      <c r="A145" s="89" t="s">
        <v>3</v>
      </c>
      <c r="B145" s="90" t="s">
        <v>3</v>
      </c>
      <c r="C145" s="90" t="s">
        <v>3</v>
      </c>
      <c r="D145" s="89" t="s">
        <v>3</v>
      </c>
    </row>
    <row r="146" spans="1:4" ht="14.25">
      <c r="A146" s="89" t="s">
        <v>3</v>
      </c>
      <c r="B146" s="90" t="s">
        <v>3</v>
      </c>
      <c r="C146" s="90" t="s">
        <v>3</v>
      </c>
      <c r="D146" s="89" t="s">
        <v>3</v>
      </c>
    </row>
    <row r="147" spans="1:4" ht="14.25">
      <c r="A147" s="89" t="s">
        <v>3</v>
      </c>
      <c r="B147" s="90" t="s">
        <v>3</v>
      </c>
      <c r="C147" s="90" t="s">
        <v>3</v>
      </c>
      <c r="D147" s="89" t="s">
        <v>3</v>
      </c>
    </row>
    <row r="148" spans="1:4" ht="14.25">
      <c r="A148" s="89" t="s">
        <v>3</v>
      </c>
      <c r="B148" s="90" t="s">
        <v>3</v>
      </c>
      <c r="C148" s="90" t="s">
        <v>3</v>
      </c>
      <c r="D148" s="89" t="s">
        <v>3</v>
      </c>
    </row>
    <row r="149" spans="1:4" ht="14.25">
      <c r="A149" s="89" t="s">
        <v>3</v>
      </c>
      <c r="B149" s="90" t="s">
        <v>3</v>
      </c>
      <c r="C149" s="90" t="s">
        <v>3</v>
      </c>
      <c r="D149" s="89" t="s">
        <v>3</v>
      </c>
    </row>
    <row r="150" spans="1:4" ht="14.25">
      <c r="A150" s="89" t="s">
        <v>3</v>
      </c>
      <c r="B150" s="90" t="s">
        <v>3</v>
      </c>
      <c r="C150" s="90" t="s">
        <v>3</v>
      </c>
      <c r="D150" s="89" t="s">
        <v>3</v>
      </c>
    </row>
    <row r="151" spans="1:4" ht="14.25">
      <c r="A151" s="89" t="s">
        <v>3</v>
      </c>
      <c r="B151" s="90" t="s">
        <v>3</v>
      </c>
      <c r="C151" s="90" t="s">
        <v>3</v>
      </c>
      <c r="D151" s="89" t="s">
        <v>3</v>
      </c>
    </row>
    <row r="152" spans="1:4" ht="14.25">
      <c r="A152" s="89" t="s">
        <v>3</v>
      </c>
      <c r="B152" s="90" t="s">
        <v>3</v>
      </c>
      <c r="C152" s="90" t="s">
        <v>3</v>
      </c>
      <c r="D152" s="89" t="s">
        <v>3</v>
      </c>
    </row>
    <row r="153" spans="1:4" ht="14.25">
      <c r="A153" s="89" t="s">
        <v>3</v>
      </c>
      <c r="B153" s="90" t="s">
        <v>3</v>
      </c>
      <c r="C153" s="90" t="s">
        <v>3</v>
      </c>
      <c r="D153" s="89" t="s">
        <v>3</v>
      </c>
    </row>
    <row r="154" spans="1:4" ht="14.25">
      <c r="A154" s="89" t="s">
        <v>3</v>
      </c>
      <c r="B154" s="90" t="s">
        <v>3</v>
      </c>
      <c r="C154" s="90" t="s">
        <v>3</v>
      </c>
      <c r="D154" s="89" t="s">
        <v>3</v>
      </c>
    </row>
    <row r="155" spans="1:4" ht="14.25">
      <c r="A155" s="89" t="s">
        <v>3</v>
      </c>
      <c r="B155" s="90" t="s">
        <v>3</v>
      </c>
      <c r="C155" s="90" t="s">
        <v>3</v>
      </c>
      <c r="D155" s="89" t="s">
        <v>3</v>
      </c>
    </row>
    <row r="156" spans="1:4" ht="14.25">
      <c r="A156" s="89" t="s">
        <v>3</v>
      </c>
      <c r="B156" s="90" t="s">
        <v>3</v>
      </c>
      <c r="C156" s="90" t="s">
        <v>3</v>
      </c>
      <c r="D156" s="89" t="s">
        <v>3</v>
      </c>
    </row>
    <row r="157" spans="1:4" ht="14.25">
      <c r="A157" s="89" t="s">
        <v>3</v>
      </c>
      <c r="B157" s="90" t="s">
        <v>3</v>
      </c>
      <c r="C157" s="90" t="s">
        <v>3</v>
      </c>
      <c r="D157" s="89" t="s">
        <v>3</v>
      </c>
    </row>
    <row r="158" spans="1:4" ht="14.25">
      <c r="A158" s="89" t="s">
        <v>3</v>
      </c>
      <c r="B158" s="90" t="s">
        <v>3</v>
      </c>
      <c r="C158" s="90" t="s">
        <v>3</v>
      </c>
      <c r="D158" s="89" t="s">
        <v>3</v>
      </c>
    </row>
    <row r="159" spans="1:4" ht="14.25">
      <c r="A159" s="89" t="s">
        <v>3</v>
      </c>
      <c r="B159" s="90" t="s">
        <v>3</v>
      </c>
      <c r="C159" s="90" t="s">
        <v>3</v>
      </c>
      <c r="D159" s="89" t="s">
        <v>3</v>
      </c>
    </row>
    <row r="160" spans="1:4" ht="14.25">
      <c r="A160" s="89" t="s">
        <v>3</v>
      </c>
      <c r="B160" s="90" t="s">
        <v>3</v>
      </c>
      <c r="C160" s="90" t="s">
        <v>3</v>
      </c>
      <c r="D160" s="89" t="s">
        <v>3</v>
      </c>
    </row>
    <row r="161" spans="1:4" ht="14.25">
      <c r="A161" s="89" t="s">
        <v>3</v>
      </c>
      <c r="B161" s="90" t="s">
        <v>3</v>
      </c>
      <c r="C161" s="90" t="s">
        <v>3</v>
      </c>
      <c r="D161" s="89" t="s">
        <v>3</v>
      </c>
    </row>
    <row r="162" spans="1:4" ht="14.25">
      <c r="A162" s="89" t="s">
        <v>3</v>
      </c>
      <c r="B162" s="90" t="s">
        <v>3</v>
      </c>
      <c r="C162" s="90" t="s">
        <v>3</v>
      </c>
      <c r="D162" s="89" t="s">
        <v>3</v>
      </c>
    </row>
    <row r="163" spans="1:4" ht="14.25">
      <c r="A163" s="89" t="s">
        <v>3</v>
      </c>
      <c r="B163" s="90" t="s">
        <v>3</v>
      </c>
      <c r="C163" s="90" t="s">
        <v>3</v>
      </c>
      <c r="D163" s="89" t="s">
        <v>3</v>
      </c>
    </row>
    <row r="164" spans="1:4" ht="14.25">
      <c r="A164" s="89" t="s">
        <v>3</v>
      </c>
      <c r="B164" s="90" t="s">
        <v>3</v>
      </c>
      <c r="C164" s="90" t="s">
        <v>3</v>
      </c>
      <c r="D164" s="89" t="s">
        <v>3</v>
      </c>
    </row>
    <row r="165" spans="1:4" ht="14.25">
      <c r="A165" s="89" t="s">
        <v>3</v>
      </c>
      <c r="B165" s="90" t="s">
        <v>3</v>
      </c>
      <c r="C165" s="90" t="s">
        <v>3</v>
      </c>
      <c r="D165" s="89" t="s">
        <v>3</v>
      </c>
    </row>
    <row r="166" spans="1:4" ht="14.25">
      <c r="A166" s="89" t="s">
        <v>3</v>
      </c>
      <c r="B166" s="90" t="s">
        <v>3</v>
      </c>
      <c r="C166" s="90" t="s">
        <v>3</v>
      </c>
      <c r="D166" s="89" t="s">
        <v>3</v>
      </c>
    </row>
    <row r="167" spans="1:4" ht="14.25">
      <c r="A167" s="89" t="s">
        <v>3</v>
      </c>
      <c r="B167" s="90" t="s">
        <v>3</v>
      </c>
      <c r="C167" s="90" t="s">
        <v>3</v>
      </c>
      <c r="D167" s="89" t="s">
        <v>3</v>
      </c>
    </row>
    <row r="168" spans="1:4" ht="14.25">
      <c r="A168" s="89" t="s">
        <v>3</v>
      </c>
      <c r="B168" s="90" t="s">
        <v>3</v>
      </c>
      <c r="C168" s="90" t="s">
        <v>3</v>
      </c>
      <c r="D168" s="89" t="s">
        <v>3</v>
      </c>
    </row>
    <row r="169" spans="1:4" ht="14.25">
      <c r="A169" s="89" t="s">
        <v>3</v>
      </c>
      <c r="B169" s="90" t="s">
        <v>3</v>
      </c>
      <c r="C169" s="90" t="s">
        <v>3</v>
      </c>
      <c r="D169" s="89" t="s">
        <v>3</v>
      </c>
    </row>
    <row r="170" spans="1:4" ht="14.25">
      <c r="A170" s="89" t="s">
        <v>3</v>
      </c>
      <c r="B170" s="90" t="s">
        <v>3</v>
      </c>
      <c r="C170" s="90" t="s">
        <v>3</v>
      </c>
      <c r="D170" s="89" t="s">
        <v>3</v>
      </c>
    </row>
    <row r="171" spans="1:4" ht="14.25">
      <c r="A171" s="89" t="s">
        <v>3</v>
      </c>
      <c r="B171" s="90" t="s">
        <v>3</v>
      </c>
      <c r="C171" s="90" t="s">
        <v>3</v>
      </c>
      <c r="D171" s="89" t="s">
        <v>3</v>
      </c>
    </row>
    <row r="172" spans="1:4" ht="14.25">
      <c r="A172" s="89" t="s">
        <v>3</v>
      </c>
      <c r="B172" s="90" t="s">
        <v>3</v>
      </c>
      <c r="C172" s="90" t="s">
        <v>3</v>
      </c>
      <c r="D172" s="89" t="s">
        <v>3</v>
      </c>
    </row>
    <row r="173" spans="1:4" ht="12.75">
      <c r="A173" s="75"/>
      <c r="B173" s="76"/>
      <c r="C173" s="76"/>
      <c r="D173" s="75"/>
    </row>
    <row r="174" spans="1:4" ht="12.75">
      <c r="A174" s="75"/>
      <c r="B174" s="76"/>
      <c r="C174" s="76"/>
      <c r="D174" s="75"/>
    </row>
    <row r="175" spans="1:4" ht="12.75">
      <c r="A175" s="75"/>
      <c r="B175" s="76"/>
      <c r="C175" s="76"/>
      <c r="D175" s="75"/>
    </row>
    <row r="176" spans="1:4" ht="12.75">
      <c r="A176" s="75"/>
      <c r="B176" s="76"/>
      <c r="C176" s="76"/>
      <c r="D176" s="75"/>
    </row>
    <row r="177" spans="1:4" ht="12.75">
      <c r="A177" s="75"/>
      <c r="B177" s="76"/>
      <c r="C177" s="76"/>
      <c r="D177" s="75"/>
    </row>
    <row r="178" spans="1:4" ht="12.75">
      <c r="A178" s="75"/>
      <c r="B178" s="76"/>
      <c r="C178" s="76"/>
      <c r="D178" s="75"/>
    </row>
    <row r="179" spans="1:4" ht="12.75">
      <c r="A179" s="75"/>
      <c r="B179" s="76"/>
      <c r="C179" s="76"/>
      <c r="D179" s="75"/>
    </row>
    <row r="180" spans="1:4" ht="12.75">
      <c r="A180" s="75"/>
      <c r="B180" s="76"/>
      <c r="C180" s="76"/>
      <c r="D180" s="75"/>
    </row>
    <row r="181" spans="1:4" ht="12.75">
      <c r="A181" s="75"/>
      <c r="B181" s="76"/>
      <c r="C181" s="76"/>
      <c r="D181" s="75"/>
    </row>
    <row r="182" spans="1:4" ht="12.75">
      <c r="A182" s="75"/>
      <c r="B182" s="76"/>
      <c r="C182" s="76"/>
      <c r="D182" s="75"/>
    </row>
    <row r="183" spans="1:4" ht="12.75">
      <c r="A183" s="75"/>
      <c r="B183" s="76"/>
      <c r="C183" s="76"/>
      <c r="D183" s="75"/>
    </row>
    <row r="184" spans="1:4" ht="12.75">
      <c r="A184" s="75"/>
      <c r="B184" s="76"/>
      <c r="C184" s="76"/>
      <c r="D184" s="75"/>
    </row>
    <row r="185" spans="1:4" ht="12.75">
      <c r="A185" s="75"/>
      <c r="B185" s="76"/>
      <c r="C185" s="76"/>
      <c r="D185" s="75"/>
    </row>
    <row r="186" spans="1:4" ht="12.75">
      <c r="A186" s="75"/>
      <c r="B186" s="76"/>
      <c r="C186" s="76"/>
      <c r="D186" s="75"/>
    </row>
    <row r="187" spans="1:4" ht="12.75">
      <c r="A187" s="75"/>
      <c r="B187" s="76"/>
      <c r="C187" s="76"/>
      <c r="D187" s="75"/>
    </row>
    <row r="188" spans="1:4" ht="12.75">
      <c r="A188" s="75"/>
      <c r="B188" s="76"/>
      <c r="C188" s="76"/>
      <c r="D188" s="75"/>
    </row>
    <row r="189" spans="1:4" ht="12.75">
      <c r="A189" s="75"/>
      <c r="B189" s="76"/>
      <c r="C189" s="76"/>
      <c r="D189" s="75"/>
    </row>
    <row r="190" spans="1:4" ht="12.75">
      <c r="A190" s="75"/>
      <c r="B190" s="76"/>
      <c r="C190" s="76"/>
      <c r="D190" s="75"/>
    </row>
    <row r="191" spans="1:4" ht="12.75">
      <c r="A191" s="75"/>
      <c r="B191" s="76"/>
      <c r="C191" s="76"/>
      <c r="D191" s="75"/>
    </row>
    <row r="192" spans="1:4" ht="12.75">
      <c r="A192" s="75"/>
      <c r="B192" s="76"/>
      <c r="C192" s="76"/>
      <c r="D192" s="75"/>
    </row>
    <row r="193" spans="1:4" ht="12.75">
      <c r="A193" s="75"/>
      <c r="B193" s="76"/>
      <c r="C193" s="76"/>
      <c r="D193" s="75"/>
    </row>
    <row r="194" spans="1:4" ht="12.75">
      <c r="A194" s="75"/>
      <c r="B194" s="76"/>
      <c r="C194" s="76"/>
      <c r="D194" s="75"/>
    </row>
    <row r="195" spans="1:4" ht="12.75">
      <c r="A195" s="75"/>
      <c r="B195" s="76"/>
      <c r="C195" s="76"/>
      <c r="D195" s="75"/>
    </row>
    <row r="196" spans="1:4" ht="12.75">
      <c r="A196" s="75"/>
      <c r="B196" s="76"/>
      <c r="C196" s="76"/>
      <c r="D196" s="75"/>
    </row>
    <row r="197" spans="1:4" ht="12.75">
      <c r="A197" s="75"/>
      <c r="B197" s="76"/>
      <c r="C197" s="76"/>
      <c r="D197" s="75"/>
    </row>
    <row r="198" spans="1:4" ht="12.75">
      <c r="A198" s="75"/>
      <c r="B198" s="76"/>
      <c r="C198" s="76"/>
      <c r="D198" s="75"/>
    </row>
    <row r="199" spans="1:4" ht="12.75">
      <c r="A199" s="75"/>
      <c r="B199" s="76"/>
      <c r="C199" s="76"/>
      <c r="D199" s="75"/>
    </row>
    <row r="200" spans="1:4" ht="12.75">
      <c r="A200" s="75"/>
      <c r="B200" s="76"/>
      <c r="C200" s="76"/>
      <c r="D200" s="7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F22"/>
  <sheetViews>
    <sheetView zoomScalePageLayoutView="0" workbookViewId="0" topLeftCell="A1">
      <selection activeCell="A6" sqref="A6:F6"/>
    </sheetView>
  </sheetViews>
  <sheetFormatPr defaultColWidth="11.421875" defaultRowHeight="12.75"/>
  <cols>
    <col min="4" max="4" width="29.140625" style="0" customWidth="1"/>
  </cols>
  <sheetData>
    <row r="2" spans="1:6" s="2" customFormat="1" ht="18">
      <c r="A2" s="226" t="s">
        <v>71</v>
      </c>
      <c r="B2" s="226"/>
      <c r="C2" s="226"/>
      <c r="D2" s="226"/>
      <c r="E2" s="226"/>
      <c r="F2" s="226"/>
    </row>
    <row r="3" spans="1:6" s="2" customFormat="1" ht="18">
      <c r="A3" s="69"/>
      <c r="B3" s="69"/>
      <c r="C3" s="69"/>
      <c r="D3" s="69"/>
      <c r="E3" s="69"/>
      <c r="F3" s="69"/>
    </row>
    <row r="4" spans="1:6" s="2" customFormat="1" ht="15">
      <c r="A4" s="227" t="s">
        <v>79</v>
      </c>
      <c r="B4" s="227"/>
      <c r="C4" s="227"/>
      <c r="D4" s="227"/>
      <c r="E4" s="227"/>
      <c r="F4" s="227"/>
    </row>
    <row r="5" spans="2:6" s="2" customFormat="1" ht="9.75" customHeight="1">
      <c r="B5" s="3"/>
      <c r="C5" s="3"/>
      <c r="D5" s="3"/>
      <c r="E5" s="3"/>
      <c r="F5" s="3"/>
    </row>
    <row r="6" spans="1:6" ht="12.75">
      <c r="A6" s="234" t="s">
        <v>233</v>
      </c>
      <c r="B6" s="234"/>
      <c r="C6" s="234"/>
      <c r="D6" s="234"/>
      <c r="E6" s="234"/>
      <c r="F6" s="234"/>
    </row>
    <row r="7" spans="3:4" ht="12.75">
      <c r="C7" s="29" t="s">
        <v>1</v>
      </c>
      <c r="D7" s="29" t="s">
        <v>8</v>
      </c>
    </row>
    <row r="8" spans="3:4" s="149" customFormat="1" ht="15" customHeight="1">
      <c r="C8" s="150">
        <v>1</v>
      </c>
      <c r="D8" s="151" t="str">
        <f>VLOOKUP(C8,Ordvoiture!$O$10:$R$30,2,FALSE)</f>
        <v>ACCRO VELO (47)</v>
      </c>
    </row>
    <row r="9" spans="3:4" s="149" customFormat="1" ht="15" customHeight="1">
      <c r="C9" s="152">
        <v>2</v>
      </c>
      <c r="D9" s="153" t="str">
        <f>VLOOKUP(C9,Ordvoiture!$O$10:$R$30,2,FALSE)</f>
        <v>CASTELMAYRAN (82)</v>
      </c>
    </row>
    <row r="10" spans="3:4" s="149" customFormat="1" ht="15" customHeight="1">
      <c r="C10" s="154">
        <v>3</v>
      </c>
      <c r="D10" s="153" t="str">
        <f>VLOOKUP(C10,Ordvoiture!$O$10:$R$30,2,FALSE)</f>
        <v>LE FOUSSERET (31)</v>
      </c>
    </row>
    <row r="11" spans="3:4" s="149" customFormat="1" ht="15" customHeight="1">
      <c r="C11" s="152">
        <v>4</v>
      </c>
      <c r="D11" s="153" t="str">
        <f>VLOOKUP(C11,Ordvoiture!$O$10:$R$30,2,FALSE)</f>
        <v>ACMO  (87)</v>
      </c>
    </row>
    <row r="12" spans="3:4" s="149" customFormat="1" ht="15" customHeight="1">
      <c r="C12" s="154">
        <v>5</v>
      </c>
      <c r="D12" s="153" t="str">
        <f>VLOOKUP(C12,Ordvoiture!$O$10:$R$30,2,FALSE)</f>
        <v>ST GAUDENS (31)</v>
      </c>
    </row>
    <row r="13" spans="3:5" s="149" customFormat="1" ht="15" customHeight="1">
      <c r="C13" s="152">
        <v>6</v>
      </c>
      <c r="D13" s="153" t="str">
        <f>VLOOKUP(C13,Ordvoiture!$O$10:$R$30,2,FALSE)</f>
        <v>VC PIERREFITTE-LUZ (65)</v>
      </c>
      <c r="E13" s="155"/>
    </row>
    <row r="14" spans="3:4" s="149" customFormat="1" ht="15" customHeight="1">
      <c r="C14" s="154">
        <v>7</v>
      </c>
      <c r="D14" s="153" t="str">
        <f>VLOOKUP(C14,Ordvoiture!$O$10:$R$30,2,FALSE)</f>
        <v>UC LAVEDAN (65)</v>
      </c>
    </row>
    <row r="15" spans="3:4" s="149" customFormat="1" ht="15" customHeight="1">
      <c r="C15" s="152">
        <v>8</v>
      </c>
      <c r="D15" s="153" t="str">
        <f>VLOOKUP(C15,Ordvoiture!$O$10:$R$30,2,FALSE)</f>
        <v>COUSERANS (09)</v>
      </c>
    </row>
    <row r="16" spans="3:4" s="149" customFormat="1" ht="15" customHeight="1">
      <c r="C16" s="154">
        <v>9</v>
      </c>
      <c r="D16" s="153" t="str">
        <f>VLOOKUP(C16,Ordvoiture!$O$10:$R$30,2,FALSE)</f>
        <v>CC MADIRAN (65)</v>
      </c>
    </row>
    <row r="17" spans="3:4" s="149" customFormat="1" ht="15" customHeight="1">
      <c r="C17" s="152">
        <v>10</v>
      </c>
      <c r="D17" s="153" t="str">
        <f>VLOOKUP(C17,Ordvoiture!$O$10:$R$30,2,FALSE)</f>
        <v>PAU VELO (64)</v>
      </c>
    </row>
    <row r="18" spans="3:4" s="149" customFormat="1" ht="15" customHeight="1">
      <c r="C18" s="154">
        <v>11</v>
      </c>
      <c r="D18" s="153" t="str">
        <f>VLOOKUP(C18,Ordvoiture!$O$10:$R$30,2,FALSE)</f>
        <v>ECSL PERTUIS (84)</v>
      </c>
    </row>
    <row r="19" spans="3:4" s="149" customFormat="1" ht="15" customHeight="1">
      <c r="C19" s="152">
        <v>12</v>
      </c>
      <c r="D19" s="153" t="str">
        <f>VLOOKUP(C19,Ordvoiture!$O$10:$R$30,2,FALSE)</f>
        <v>FIRSTEAM (64)</v>
      </c>
    </row>
    <row r="20" spans="3:4" ht="12.75">
      <c r="C20" s="33">
        <v>13</v>
      </c>
      <c r="D20" s="209" t="str">
        <f>VLOOKUP(C20,Ordvoiture!$O$10:$R$30,2,FALSE)</f>
        <v>SAINT PAUL SPORTS (40)</v>
      </c>
    </row>
    <row r="21" spans="3:4" ht="12.75">
      <c r="C21" s="144"/>
      <c r="D21" s="8"/>
    </row>
    <row r="22" spans="3:4" ht="12.75">
      <c r="C22" s="8"/>
      <c r="D22" s="8"/>
    </row>
  </sheetData>
  <sheetProtection/>
  <mergeCells count="3">
    <mergeCell ref="A2:F2"/>
    <mergeCell ref="A4:F4"/>
    <mergeCell ref="A6:F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2:M82"/>
  <sheetViews>
    <sheetView zoomScalePageLayoutView="0" workbookViewId="0" topLeftCell="A1">
      <selection activeCell="A4" sqref="A4:M4"/>
    </sheetView>
  </sheetViews>
  <sheetFormatPr defaultColWidth="11.421875" defaultRowHeight="12.75"/>
  <cols>
    <col min="1" max="1" width="4.7109375" style="1" bestFit="1" customWidth="1"/>
    <col min="2" max="2" width="3.57421875" style="1" bestFit="1" customWidth="1"/>
    <col min="3" max="3" width="17.7109375" style="2" customWidth="1"/>
    <col min="4" max="4" width="12.57421875" style="1" customWidth="1"/>
    <col min="5" max="5" width="4.28125" style="1" bestFit="1" customWidth="1"/>
    <col min="6" max="6" width="7.00390625" style="1" bestFit="1" customWidth="1"/>
    <col min="7" max="7" width="0.5625" style="2" customWidth="1"/>
    <col min="8" max="8" width="4.7109375" style="1" bestFit="1" customWidth="1"/>
    <col min="9" max="9" width="4.421875" style="2" bestFit="1" customWidth="1"/>
    <col min="10" max="10" width="17.7109375" style="2" customWidth="1"/>
    <col min="11" max="11" width="12.28125" style="2" customWidth="1"/>
    <col min="12" max="12" width="4.421875" style="1" bestFit="1" customWidth="1"/>
    <col min="13" max="13" width="7.140625" style="1" bestFit="1" customWidth="1"/>
    <col min="14" max="16384" width="11.421875" style="2" customWidth="1"/>
  </cols>
  <sheetData>
    <row r="1" ht="12"/>
    <row r="2" spans="1:13" ht="18">
      <c r="A2" s="226" t="s">
        <v>71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ht="15">
      <c r="A3" s="227" t="s">
        <v>80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3" ht="12.75">
      <c r="A4" s="228" t="s">
        <v>231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</row>
    <row r="5" spans="1:13" s="26" customFormat="1" ht="12.75" customHeight="1">
      <c r="A5" s="68" t="s">
        <v>4</v>
      </c>
      <c r="B5" s="27" t="s">
        <v>1</v>
      </c>
      <c r="C5" s="27" t="s">
        <v>2</v>
      </c>
      <c r="D5" s="27" t="s">
        <v>0</v>
      </c>
      <c r="E5" s="27" t="s">
        <v>14</v>
      </c>
      <c r="F5" s="27" t="s">
        <v>5</v>
      </c>
      <c r="G5" s="78"/>
      <c r="H5" s="68" t="s">
        <v>4</v>
      </c>
      <c r="I5" s="27" t="s">
        <v>1</v>
      </c>
      <c r="J5" s="27" t="s">
        <v>2</v>
      </c>
      <c r="K5" s="27" t="s">
        <v>0</v>
      </c>
      <c r="L5" s="27" t="s">
        <v>14</v>
      </c>
      <c r="M5" s="27" t="s">
        <v>5</v>
      </c>
    </row>
    <row r="6" spans="1:13" s="178" customFormat="1" ht="13.5" customHeight="1">
      <c r="A6" s="167">
        <v>1</v>
      </c>
      <c r="B6" s="158">
        <f>VLOOKUP(A6,Calcgeneral!$B$1:$J$200,2,FALSE)</f>
        <v>5</v>
      </c>
      <c r="C6" s="159" t="str">
        <f>VLOOKUP(B6,Calcgeneral!$C$2:$K$200,2,FALSE)</f>
        <v>Yohan TRIMOULET</v>
      </c>
      <c r="D6" s="159" t="str">
        <f>VLOOKUP(B6,Calcgeneral!$C$2:$K$200,3,FALSE)</f>
        <v>ACCRO VELO (47)</v>
      </c>
      <c r="E6" s="160">
        <f>VLOOKUP(B6,engag!$A$1:$D$200,4,FALSE)</f>
        <v>1</v>
      </c>
      <c r="F6" s="161" t="e">
        <f>VLOOKUP(B6,Calcgeneral!$C$2:$U$200,8,FALSE)</f>
        <v>#N/A</v>
      </c>
      <c r="G6" s="168"/>
      <c r="H6" s="169">
        <v>53</v>
      </c>
      <c r="I6" s="158">
        <f>VLOOKUP(H6,Calcgeneral!$B$1:$J$200,2,FALSE)</f>
        <v>84</v>
      </c>
      <c r="J6" s="159" t="str">
        <f>VLOOKUP(I6,Calcgeneral!$C$2:$K$200,2,FALSE)</f>
        <v>Roman TURROQUES</v>
      </c>
      <c r="K6" s="159" t="str">
        <f>VLOOKUP(I6,Calcgeneral!$C$2:$K$200,3,FALSE)</f>
        <v>AS VILLEMUR CYCLISME (31)</v>
      </c>
      <c r="L6" s="160">
        <f>VLOOKUP(I6,engag!$A$1:$D$200,4,FALSE)</f>
        <v>1</v>
      </c>
      <c r="M6" s="211" t="e">
        <f>VLOOKUP(I6,Calcgeneral!$C$2:$U$200,17,FALSE)</f>
        <v>#N/A</v>
      </c>
    </row>
    <row r="7" spans="1:13" s="179" customFormat="1" ht="13.5" customHeight="1">
      <c r="A7" s="170">
        <v>2</v>
      </c>
      <c r="B7" s="162">
        <f>VLOOKUP(A7,Calcgeneral!$B$1:$J$200,2,FALSE)</f>
        <v>23</v>
      </c>
      <c r="C7" s="163" t="str">
        <f>VLOOKUP(B7,Calcgeneral!$C$2:$K$200,2,FALSE)</f>
        <v>Romain BAZALGETTE</v>
      </c>
      <c r="D7" s="163" t="str">
        <f>VLOOKUP(B7,Calcgeneral!$C$2:$K$200,3,FALSE)</f>
        <v>FIRSTEAM (64)</v>
      </c>
      <c r="E7" s="164">
        <f>VLOOKUP(B7,engag!$A$1:$D$200,4,FALSE)</f>
        <v>1</v>
      </c>
      <c r="F7" s="210" t="e">
        <f>VLOOKUP(B7,Calcgeneral!$C$2:$U$200,17,FALSE)</f>
        <v>#N/A</v>
      </c>
      <c r="G7" s="171"/>
      <c r="H7" s="172">
        <v>54</v>
      </c>
      <c r="I7" s="162">
        <f>VLOOKUP(H7,Calcgeneral!$B$1:$J$200,2,FALSE)</f>
        <v>89</v>
      </c>
      <c r="J7" s="163" t="str">
        <f>VLOOKUP(I7,Calcgeneral!$C$2:$K$200,2,FALSE)</f>
        <v>Jacques FALLIERO</v>
      </c>
      <c r="K7" s="163" t="str">
        <f>VLOOKUP(I7,Calcgeneral!$C$2:$K$200,3,FALSE)</f>
        <v>UV LOURDES (65)</v>
      </c>
      <c r="L7" s="164">
        <f>VLOOKUP(I7,engag!$A$1:$D$200,4,FALSE)</f>
        <v>1</v>
      </c>
      <c r="M7" s="210" t="e">
        <f>VLOOKUP(I7,Calcgeneral!$C$2:$U$200,17,FALSE)</f>
        <v>#N/A</v>
      </c>
    </row>
    <row r="8" spans="1:13" s="179" customFormat="1" ht="13.5" customHeight="1">
      <c r="A8" s="170">
        <v>3</v>
      </c>
      <c r="B8" s="162">
        <f>VLOOKUP(A8,Calcgeneral!$B$1:$J$200,2,FALSE)</f>
        <v>4</v>
      </c>
      <c r="C8" s="163" t="str">
        <f>VLOOKUP(B8,Calcgeneral!$C$2:$K$200,2,FALSE)</f>
        <v>Jérémie SOUTON</v>
      </c>
      <c r="D8" s="163" t="str">
        <f>VLOOKUP(B8,Calcgeneral!$C$2:$K$200,3,FALSE)</f>
        <v>ACCRO VELO (47)</v>
      </c>
      <c r="E8" s="164">
        <f>VLOOKUP(B8,engag!$A$1:$D$200,4,FALSE)</f>
        <v>1</v>
      </c>
      <c r="F8" s="210" t="e">
        <f>VLOOKUP(B8,Calcgeneral!$C$2:$U$200,17,FALSE)</f>
        <v>#N/A</v>
      </c>
      <c r="G8" s="171"/>
      <c r="H8" s="173">
        <v>55</v>
      </c>
      <c r="I8" s="162">
        <f>VLOOKUP(H8,Calcgeneral!$B$1:$J$200,2,FALSE)</f>
        <v>96</v>
      </c>
      <c r="J8" s="163" t="str">
        <f>VLOOKUP(I8,Calcgeneral!$C$2:$K$200,2,FALSE)</f>
        <v>Franck VERNIS</v>
      </c>
      <c r="K8" s="163" t="str">
        <f>VLOOKUP(I8,Calcgeneral!$C$2:$K$200,3,FALSE)</f>
        <v>EST BEARN CYCLOSPORT (64)</v>
      </c>
      <c r="L8" s="164">
        <f>VLOOKUP(I8,engag!$A$1:$D$200,4,FALSE)</f>
        <v>1</v>
      </c>
      <c r="M8" s="210" t="e">
        <f>VLOOKUP(I8,Calcgeneral!$C$2:$U$200,17,FALSE)</f>
        <v>#N/A</v>
      </c>
    </row>
    <row r="9" spans="1:13" s="179" customFormat="1" ht="13.5" customHeight="1">
      <c r="A9" s="170">
        <v>4</v>
      </c>
      <c r="B9" s="162">
        <f>VLOOKUP(A9,Calcgeneral!$B$1:$J$200,2,FALSE)</f>
        <v>77</v>
      </c>
      <c r="C9" s="163" t="str">
        <f>VLOOKUP(B9,Calcgeneral!$C$2:$K$200,2,FALSE)</f>
        <v>Nicolas MARTIN</v>
      </c>
      <c r="D9" s="163" t="str">
        <f>VLOOKUP(B9,Calcgeneral!$C$2:$K$200,3,FALSE)</f>
        <v>LE FOUSSERET (31)</v>
      </c>
      <c r="E9" s="164">
        <f>VLOOKUP(B9,engag!$A$1:$D$200,4,FALSE)</f>
        <v>1</v>
      </c>
      <c r="F9" s="210" t="e">
        <f>VLOOKUP(B9,Calcgeneral!$C$2:$U$200,17,FALSE)</f>
        <v>#N/A</v>
      </c>
      <c r="G9" s="171"/>
      <c r="H9" s="172">
        <v>56</v>
      </c>
      <c r="I9" s="162">
        <f>VLOOKUP(H9,Calcgeneral!$B$1:$J$200,2,FALSE)</f>
        <v>13</v>
      </c>
      <c r="J9" s="163" t="str">
        <f>VLOOKUP(I9,Calcgeneral!$C$2:$K$200,2,FALSE)</f>
        <v>Sylvain LAFORE</v>
      </c>
      <c r="K9" s="163" t="str">
        <f>VLOOKUP(I9,Calcgeneral!$C$2:$K$200,3,FALSE)</f>
        <v>ACMO  (87)</v>
      </c>
      <c r="L9" s="164">
        <f>VLOOKUP(I9,engag!$A$1:$D$200,4,FALSE)</f>
        <v>1</v>
      </c>
      <c r="M9" s="210" t="e">
        <f>VLOOKUP(I9,Calcgeneral!$C$2:$U$200,17,FALSE)</f>
        <v>#N/A</v>
      </c>
    </row>
    <row r="10" spans="1:13" s="179" customFormat="1" ht="13.5" customHeight="1">
      <c r="A10" s="170">
        <v>5</v>
      </c>
      <c r="B10" s="162">
        <f>VLOOKUP(A10,Calcgeneral!$B$1:$J$200,2,FALSE)</f>
        <v>11</v>
      </c>
      <c r="C10" s="163" t="str">
        <f>VLOOKUP(B10,Calcgeneral!$C$2:$K$200,2,FALSE)</f>
        <v>Nicolas BASTIEN</v>
      </c>
      <c r="D10" s="163" t="str">
        <f>VLOOKUP(B10,Calcgeneral!$C$2:$K$200,3,FALSE)</f>
        <v>ACMO  (87)</v>
      </c>
      <c r="E10" s="164">
        <f>VLOOKUP(B10,engag!$A$1:$D$200,4,FALSE)</f>
        <v>1</v>
      </c>
      <c r="F10" s="210" t="e">
        <f>VLOOKUP(B10,Calcgeneral!$C$2:$U$200,17,FALSE)</f>
        <v>#N/A</v>
      </c>
      <c r="G10" s="171"/>
      <c r="H10" s="173">
        <v>57</v>
      </c>
      <c r="I10" s="162">
        <f>VLOOKUP(H10,Calcgeneral!$B$1:$J$200,2,FALSE)</f>
        <v>65</v>
      </c>
      <c r="J10" s="163" t="str">
        <f>VLOOKUP(I10,Calcgeneral!$C$2:$K$200,2,FALSE)</f>
        <v>Frédéric IGLESIAS</v>
      </c>
      <c r="K10" s="163" t="str">
        <f>VLOOKUP(I10,Calcgeneral!$C$2:$K$200,3,FALSE)</f>
        <v>UC LAVEDAN (65)</v>
      </c>
      <c r="L10" s="164">
        <f>VLOOKUP(I10,engag!$A$1:$D$200,4,FALSE)</f>
        <v>1</v>
      </c>
      <c r="M10" s="210" t="e">
        <f>VLOOKUP(I10,Calcgeneral!$C$2:$U$200,17,FALSE)</f>
        <v>#N/A</v>
      </c>
    </row>
    <row r="11" spans="1:13" s="179" customFormat="1" ht="13.5" customHeight="1">
      <c r="A11" s="170">
        <v>6</v>
      </c>
      <c r="B11" s="162">
        <f>VLOOKUP(A11,Calcgeneral!$B$1:$J$200,2,FALSE)</f>
        <v>39</v>
      </c>
      <c r="C11" s="163" t="str">
        <f>VLOOKUP(B11,Calcgeneral!$C$2:$K$200,2,FALSE)</f>
        <v>Christophe MONTAUBAN</v>
      </c>
      <c r="D11" s="163" t="str">
        <f>VLOOKUP(B11,Calcgeneral!$C$2:$K$200,3,FALSE)</f>
        <v>ST GAUDENS (31)</v>
      </c>
      <c r="E11" s="164">
        <f>VLOOKUP(B11,engag!$A$1:$D$200,4,FALSE)</f>
        <v>1</v>
      </c>
      <c r="F11" s="210" t="e">
        <f>VLOOKUP(B11,Calcgeneral!$C$2:$U$200,17,FALSE)</f>
        <v>#N/A</v>
      </c>
      <c r="G11" s="171"/>
      <c r="H11" s="172">
        <v>58</v>
      </c>
      <c r="I11" s="162">
        <f>VLOOKUP(H11,Calcgeneral!$B$1:$J$200,2,FALSE)</f>
        <v>19</v>
      </c>
      <c r="J11" s="163" t="str">
        <f>VLOOKUP(I11,Calcgeneral!$C$2:$K$200,2,FALSE)</f>
        <v>Nicolas GLACIAL</v>
      </c>
      <c r="K11" s="163" t="str">
        <f>VLOOKUP(I11,Calcgeneral!$C$2:$K$200,3,FALSE)</f>
        <v>FIRSTEAM (64)</v>
      </c>
      <c r="L11" s="164">
        <f>VLOOKUP(I11,engag!$A$1:$D$200,4,FALSE)</f>
        <v>1</v>
      </c>
      <c r="M11" s="210" t="e">
        <f>VLOOKUP(I11,Calcgeneral!$C$2:$U$200,17,FALSE)</f>
        <v>#N/A</v>
      </c>
    </row>
    <row r="12" spans="1:13" s="179" customFormat="1" ht="13.5" customHeight="1">
      <c r="A12" s="170">
        <v>7</v>
      </c>
      <c r="B12" s="162">
        <f>VLOOKUP(A12,Calcgeneral!$B$1:$J$200,2,FALSE)</f>
        <v>6</v>
      </c>
      <c r="C12" s="163" t="str">
        <f>VLOOKUP(B12,Calcgeneral!$C$2:$K$200,2,FALSE)</f>
        <v>Cyril BOUTY</v>
      </c>
      <c r="D12" s="163" t="str">
        <f>VLOOKUP(B12,Calcgeneral!$C$2:$K$200,3,FALSE)</f>
        <v>CASTELJALOUX (47)</v>
      </c>
      <c r="E12" s="164">
        <f>VLOOKUP(B12,engag!$A$1:$D$200,4,FALSE)</f>
        <v>1</v>
      </c>
      <c r="F12" s="210" t="e">
        <f>VLOOKUP(B12,Calcgeneral!$C$2:$U$200,17,FALSE)</f>
        <v>#N/A</v>
      </c>
      <c r="G12" s="171"/>
      <c r="H12" s="173">
        <v>59</v>
      </c>
      <c r="I12" s="162">
        <f>VLOOKUP(H12,Calcgeneral!$B$1:$J$200,2,FALSE)</f>
        <v>36</v>
      </c>
      <c r="J12" s="163" t="str">
        <f>VLOOKUP(I12,Calcgeneral!$C$2:$K$200,2,FALSE)</f>
        <v>Auguste COUTINHO</v>
      </c>
      <c r="K12" s="163" t="str">
        <f>VLOOKUP(I12,Calcgeneral!$C$2:$K$200,3,FALSE)</f>
        <v>ST GAUDENS (31)</v>
      </c>
      <c r="L12" s="164">
        <f>VLOOKUP(I12,engag!$A$1:$D$200,4,FALSE)</f>
        <v>1</v>
      </c>
      <c r="M12" s="210" t="e">
        <f>VLOOKUP(I12,Calcgeneral!$C$2:$U$200,17,FALSE)</f>
        <v>#N/A</v>
      </c>
    </row>
    <row r="13" spans="1:13" s="179" customFormat="1" ht="13.5" customHeight="1">
      <c r="A13" s="170">
        <v>8</v>
      </c>
      <c r="B13" s="162">
        <f>VLOOKUP(A13,Calcgeneral!$B$1:$J$200,2,FALSE)</f>
        <v>100</v>
      </c>
      <c r="C13" s="163" t="str">
        <f>VLOOKUP(B13,Calcgeneral!$C$2:$K$200,2,FALSE)</f>
        <v>Frédéric SARNIGUET</v>
      </c>
      <c r="D13" s="163" t="str">
        <f>VLOOKUP(B13,Calcgeneral!$C$2:$K$200,3,FALSE)</f>
        <v>UC VIDOUZIEN (65)</v>
      </c>
      <c r="E13" s="164">
        <f>VLOOKUP(B13,engag!$A$1:$D$200,4,FALSE)</f>
        <v>1</v>
      </c>
      <c r="F13" s="210" t="e">
        <f>VLOOKUP(B13,Calcgeneral!$C$2:$U$200,17,FALSE)</f>
        <v>#N/A</v>
      </c>
      <c r="G13" s="171"/>
      <c r="H13" s="172">
        <v>60</v>
      </c>
      <c r="I13" s="162">
        <f>VLOOKUP(H13,Calcgeneral!$B$1:$J$200,2,FALSE)</f>
        <v>38</v>
      </c>
      <c r="J13" s="163" t="str">
        <f>VLOOKUP(I13,Calcgeneral!$C$2:$K$200,2,FALSE)</f>
        <v>Mattias MICAS</v>
      </c>
      <c r="K13" s="163" t="str">
        <f>VLOOKUP(I13,Calcgeneral!$C$2:$K$200,3,FALSE)</f>
        <v>ST GAUDENS (31)</v>
      </c>
      <c r="L13" s="164">
        <f>VLOOKUP(I13,engag!$A$1:$D$200,4,FALSE)</f>
        <v>1</v>
      </c>
      <c r="M13" s="210" t="e">
        <f>VLOOKUP(I13,Calcgeneral!$C$2:$U$200,17,FALSE)</f>
        <v>#N/A</v>
      </c>
    </row>
    <row r="14" spans="1:13" s="179" customFormat="1" ht="13.5" customHeight="1">
      <c r="A14" s="170">
        <v>9</v>
      </c>
      <c r="B14" s="162">
        <f>VLOOKUP(A14,Calcgeneral!$B$1:$J$200,2,FALSE)</f>
        <v>55</v>
      </c>
      <c r="C14" s="163" t="str">
        <f>VLOOKUP(B14,Calcgeneral!$C$2:$K$200,2,FALSE)</f>
        <v>Dorian GALCERA</v>
      </c>
      <c r="D14" s="163" t="str">
        <f>VLOOKUP(B14,Calcgeneral!$C$2:$K$200,3,FALSE)</f>
        <v>VC PIERREFITTE-LUZ (65)</v>
      </c>
      <c r="E14" s="164">
        <f>VLOOKUP(B14,engag!$A$1:$D$200,4,FALSE)</f>
        <v>1</v>
      </c>
      <c r="F14" s="210" t="e">
        <f>VLOOKUP(B14,Calcgeneral!$C$2:$U$200,17,FALSE)</f>
        <v>#N/A</v>
      </c>
      <c r="G14" s="171"/>
      <c r="H14" s="173">
        <v>61</v>
      </c>
      <c r="I14" s="162">
        <f>VLOOKUP(H14,Calcgeneral!$B$1:$J$200,2,FALSE)</f>
        <v>62</v>
      </c>
      <c r="J14" s="163" t="str">
        <f>VLOOKUP(I14,Calcgeneral!$C$2:$K$200,2,FALSE)</f>
        <v>Xavier DAVIA</v>
      </c>
      <c r="K14" s="163" t="str">
        <f>VLOOKUP(I14,Calcgeneral!$C$2:$K$200,3,FALSE)</f>
        <v>UC LAVEDAN (65)</v>
      </c>
      <c r="L14" s="164">
        <f>VLOOKUP(I14,engag!$A$1:$D$200,4,FALSE)</f>
        <v>1</v>
      </c>
      <c r="M14" s="210" t="e">
        <f>VLOOKUP(I14,Calcgeneral!$C$2:$U$200,17,FALSE)</f>
        <v>#N/A</v>
      </c>
    </row>
    <row r="15" spans="1:13" s="179" customFormat="1" ht="13.5" customHeight="1">
      <c r="A15" s="170">
        <v>10</v>
      </c>
      <c r="B15" s="162">
        <f>VLOOKUP(A15,Calcgeneral!$B$1:$J$200,2,FALSE)</f>
        <v>90</v>
      </c>
      <c r="C15" s="163" t="str">
        <f>VLOOKUP(B15,Calcgeneral!$C$2:$K$200,2,FALSE)</f>
        <v>Dimitri DESTANG</v>
      </c>
      <c r="D15" s="163" t="str">
        <f>VLOOKUP(B15,Calcgeneral!$C$2:$K$200,3,FALSE)</f>
        <v>UV LOURDES (65)</v>
      </c>
      <c r="E15" s="164">
        <f>VLOOKUP(B15,engag!$A$1:$D$200,4,FALSE)</f>
        <v>1</v>
      </c>
      <c r="F15" s="210" t="e">
        <f>VLOOKUP(B15,Calcgeneral!$C$2:$U$200,17,FALSE)</f>
        <v>#N/A</v>
      </c>
      <c r="G15" s="171"/>
      <c r="H15" s="172">
        <v>62</v>
      </c>
      <c r="I15" s="162">
        <f>VLOOKUP(H15,Calcgeneral!$B$1:$J$200,2,FALSE)</f>
        <v>27</v>
      </c>
      <c r="J15" s="163" t="str">
        <f>VLOOKUP(I15,Calcgeneral!$C$2:$K$200,2,FALSE)</f>
        <v>José CORREIA</v>
      </c>
      <c r="K15" s="163" t="str">
        <f>VLOOKUP(I15,Calcgeneral!$C$2:$K$200,3,FALSE)</f>
        <v>CASTELMAYRAN (82)</v>
      </c>
      <c r="L15" s="164">
        <f>VLOOKUP(I15,engag!$A$1:$D$200,4,FALSE)</f>
        <v>2</v>
      </c>
      <c r="M15" s="210" t="e">
        <f>VLOOKUP(I15,Calcgeneral!$C$2:$U$200,17,FALSE)</f>
        <v>#N/A</v>
      </c>
    </row>
    <row r="16" spans="1:13" s="179" customFormat="1" ht="13.5" customHeight="1">
      <c r="A16" s="170">
        <v>11</v>
      </c>
      <c r="B16" s="162">
        <f>VLOOKUP(A16,Calcgeneral!$B$1:$J$200,2,FALSE)</f>
        <v>61</v>
      </c>
      <c r="C16" s="163" t="str">
        <f>VLOOKUP(B16,Calcgeneral!$C$2:$K$200,2,FALSE)</f>
        <v>Florent AUBIER</v>
      </c>
      <c r="D16" s="163" t="str">
        <f>VLOOKUP(B16,Calcgeneral!$C$2:$K$200,3,FALSE)</f>
        <v>UC LAVEDAN (65)</v>
      </c>
      <c r="E16" s="164">
        <f>VLOOKUP(B16,engag!$A$1:$D$200,4,FALSE)</f>
        <v>1</v>
      </c>
      <c r="F16" s="210" t="e">
        <f>VLOOKUP(B16,Calcgeneral!$C$2:$U$200,17,FALSE)</f>
        <v>#N/A</v>
      </c>
      <c r="G16" s="171"/>
      <c r="H16" s="173">
        <v>63</v>
      </c>
      <c r="I16" s="162">
        <f>VLOOKUP(H16,Calcgeneral!$B$1:$J$200,2,FALSE)</f>
        <v>92</v>
      </c>
      <c r="J16" s="163" t="str">
        <f>VLOOKUP(I16,Calcgeneral!$C$2:$K$200,2,FALSE)</f>
        <v>Pierre Alexandre GAREL</v>
      </c>
      <c r="K16" s="163" t="str">
        <f>VLOOKUP(I16,Calcgeneral!$C$2:$K$200,3,FALSE)</f>
        <v>UV LOURDES (65)</v>
      </c>
      <c r="L16" s="164">
        <f>VLOOKUP(I16,engag!$A$1:$D$200,4,FALSE)</f>
        <v>1</v>
      </c>
      <c r="M16" s="210" t="e">
        <f>VLOOKUP(I16,Calcgeneral!$C$2:$U$200,17,FALSE)</f>
        <v>#N/A</v>
      </c>
    </row>
    <row r="17" spans="1:13" s="179" customFormat="1" ht="13.5" customHeight="1">
      <c r="A17" s="170">
        <v>12</v>
      </c>
      <c r="B17" s="162">
        <f>VLOOKUP(A17,Calcgeneral!$B$1:$J$200,2,FALSE)</f>
        <v>3</v>
      </c>
      <c r="C17" s="163" t="str">
        <f>VLOOKUP(B17,Calcgeneral!$C$2:$K$200,2,FALSE)</f>
        <v>Neal ASQUIÉ</v>
      </c>
      <c r="D17" s="163" t="str">
        <f>VLOOKUP(B17,Calcgeneral!$C$2:$K$200,3,FALSE)</f>
        <v>ACCRO VELO (47)</v>
      </c>
      <c r="E17" s="164">
        <f>VLOOKUP(B17,engag!$A$1:$D$200,4,FALSE)</f>
        <v>1</v>
      </c>
      <c r="F17" s="210" t="e">
        <f>VLOOKUP(B17,Calcgeneral!$C$2:$U$200,17,FALSE)</f>
        <v>#N/A</v>
      </c>
      <c r="G17" s="171"/>
      <c r="H17" s="172">
        <v>64</v>
      </c>
      <c r="I17" s="162">
        <f>VLOOKUP(H17,Calcgeneral!$B$1:$J$200,2,FALSE)</f>
        <v>14</v>
      </c>
      <c r="J17" s="163" t="str">
        <f>VLOOKUP(I17,Calcgeneral!$C$2:$K$200,2,FALSE)</f>
        <v>Laurent MARGINIER</v>
      </c>
      <c r="K17" s="163" t="str">
        <f>VLOOKUP(I17,Calcgeneral!$C$2:$K$200,3,FALSE)</f>
        <v>ACMO  (87)</v>
      </c>
      <c r="L17" s="164">
        <f>VLOOKUP(I17,engag!$A$1:$D$200,4,FALSE)</f>
        <v>1</v>
      </c>
      <c r="M17" s="210" t="e">
        <f>VLOOKUP(I17,Calcgeneral!$C$2:$U$200,17,FALSE)</f>
        <v>#N/A</v>
      </c>
    </row>
    <row r="18" spans="1:13" s="179" customFormat="1" ht="13.5" customHeight="1">
      <c r="A18" s="170">
        <v>13</v>
      </c>
      <c r="B18" s="162">
        <f>VLOOKUP(A18,Calcgeneral!$B$1:$J$200,2,FALSE)</f>
        <v>73</v>
      </c>
      <c r="C18" s="163" t="str">
        <f>VLOOKUP(B18,Calcgeneral!$C$2:$K$200,2,FALSE)</f>
        <v>Adrien NOYES</v>
      </c>
      <c r="D18" s="163" t="str">
        <f>VLOOKUP(B18,Calcgeneral!$C$2:$K$200,3,FALSE)</f>
        <v>COUSERANS (09)</v>
      </c>
      <c r="E18" s="164">
        <f>VLOOKUP(B18,engag!$A$1:$D$200,4,FALSE)</f>
        <v>1</v>
      </c>
      <c r="F18" s="210" t="e">
        <f>VLOOKUP(B18,Calcgeneral!$C$2:$U$200,17,FALSE)</f>
        <v>#N/A</v>
      </c>
      <c r="G18" s="171"/>
      <c r="H18" s="173">
        <v>65</v>
      </c>
      <c r="I18" s="162">
        <f>VLOOKUP(H18,Calcgeneral!$B$1:$J$200,2,FALSE)</f>
        <v>24</v>
      </c>
      <c r="J18" s="163" t="str">
        <f>VLOOKUP(I18,Calcgeneral!$C$2:$K$200,2,FALSE)</f>
        <v>Jérémy BLANCHET</v>
      </c>
      <c r="K18" s="163" t="str">
        <f>VLOOKUP(I18,Calcgeneral!$C$2:$K$200,3,FALSE)</f>
        <v>CASTELMAYRAN (82)</v>
      </c>
      <c r="L18" s="164">
        <f>VLOOKUP(I18,engag!$A$1:$D$200,4,FALSE)</f>
        <v>1</v>
      </c>
      <c r="M18" s="210" t="e">
        <f>VLOOKUP(I18,Calcgeneral!$C$2:$U$200,17,FALSE)</f>
        <v>#N/A</v>
      </c>
    </row>
    <row r="19" spans="1:13" s="179" customFormat="1" ht="13.5" customHeight="1">
      <c r="A19" s="170">
        <v>14</v>
      </c>
      <c r="B19" s="162">
        <f>VLOOKUP(A19,Calcgeneral!$B$1:$J$200,2,FALSE)</f>
        <v>80</v>
      </c>
      <c r="C19" s="163" t="str">
        <f>VLOOKUP(B19,Calcgeneral!$C$2:$K$200,2,FALSE)</f>
        <v>Clément TISSIE GRANIER</v>
      </c>
      <c r="D19" s="163" t="str">
        <f>VLOOKUP(B19,Calcgeneral!$C$2:$K$200,3,FALSE)</f>
        <v>LE FOUSSERET (31)</v>
      </c>
      <c r="E19" s="164">
        <f>VLOOKUP(B19,engag!$A$1:$D$200,4,FALSE)</f>
        <v>2</v>
      </c>
      <c r="F19" s="210" t="e">
        <f>VLOOKUP(B19,Calcgeneral!$C$2:$U$200,17,FALSE)</f>
        <v>#N/A</v>
      </c>
      <c r="G19" s="171"/>
      <c r="H19" s="172">
        <v>66</v>
      </c>
      <c r="I19" s="162">
        <f>VLOOKUP(H19,Calcgeneral!$B$1:$J$200,2,FALSE)</f>
        <v>43</v>
      </c>
      <c r="J19" s="163" t="str">
        <f>VLOOKUP(I19,Calcgeneral!$C$2:$K$200,2,FALSE)</f>
        <v>David LOCATELLI</v>
      </c>
      <c r="K19" s="163" t="str">
        <f>VLOOKUP(I19,Calcgeneral!$C$2:$K$200,3,FALSE)</f>
        <v>PAU VELO (64)</v>
      </c>
      <c r="L19" s="164">
        <f>VLOOKUP(I19,engag!$A$1:$D$200,4,FALSE)</f>
        <v>1</v>
      </c>
      <c r="M19" s="210" t="e">
        <f>VLOOKUP(I19,Calcgeneral!$C$2:$U$200,17,FALSE)</f>
        <v>#N/A</v>
      </c>
    </row>
    <row r="20" spans="1:13" s="179" customFormat="1" ht="13.5" customHeight="1">
      <c r="A20" s="170">
        <v>15</v>
      </c>
      <c r="B20" s="162">
        <f>VLOOKUP(A20,Calcgeneral!$B$1:$J$200,2,FALSE)</f>
        <v>63</v>
      </c>
      <c r="C20" s="163" t="str">
        <f>VLOOKUP(B20,Calcgeneral!$C$2:$K$200,2,FALSE)</f>
        <v>Matthieu FOSSARD</v>
      </c>
      <c r="D20" s="163" t="str">
        <f>VLOOKUP(B20,Calcgeneral!$C$2:$K$200,3,FALSE)</f>
        <v>UC LAVEDAN (65)</v>
      </c>
      <c r="E20" s="164">
        <f>VLOOKUP(B20,engag!$A$1:$D$200,4,FALSE)</f>
        <v>1</v>
      </c>
      <c r="F20" s="210" t="e">
        <f>VLOOKUP(B20,Calcgeneral!$C$2:$U$200,17,FALSE)</f>
        <v>#N/A</v>
      </c>
      <c r="G20" s="171"/>
      <c r="H20" s="173">
        <v>67</v>
      </c>
      <c r="I20" s="162">
        <f>VLOOKUP(H20,Calcgeneral!$B$1:$J$200,2,FALSE)</f>
        <v>18</v>
      </c>
      <c r="J20" s="163" t="str">
        <f>VLOOKUP(I20,Calcgeneral!$C$2:$K$200,2,FALSE)</f>
        <v>Julien DUPONT</v>
      </c>
      <c r="K20" s="163" t="str">
        <f>VLOOKUP(I20,Calcgeneral!$C$2:$K$200,3,FALSE)</f>
        <v>FIRSTEAM (64)</v>
      </c>
      <c r="L20" s="164">
        <f>VLOOKUP(I20,engag!$A$1:$D$200,4,FALSE)</f>
        <v>1</v>
      </c>
      <c r="M20" s="210" t="e">
        <f>VLOOKUP(I20,Calcgeneral!$C$2:$U$200,17,FALSE)</f>
        <v>#N/A</v>
      </c>
    </row>
    <row r="21" spans="1:13" s="179" customFormat="1" ht="13.5" customHeight="1">
      <c r="A21" s="170">
        <v>16</v>
      </c>
      <c r="B21" s="162">
        <f>VLOOKUP(A21,Calcgeneral!$B$1:$J$200,2,FALSE)</f>
        <v>10</v>
      </c>
      <c r="C21" s="163" t="str">
        <f>VLOOKUP(B21,Calcgeneral!$C$2:$K$200,2,FALSE)</f>
        <v>Stéphane CAZALA</v>
      </c>
      <c r="D21" s="163" t="str">
        <f>VLOOKUP(B21,Calcgeneral!$C$2:$K$200,3,FALSE)</f>
        <v>CC MADIRAN (65)</v>
      </c>
      <c r="E21" s="164">
        <f>VLOOKUP(B21,engag!$A$1:$D$200,4,FALSE)</f>
        <v>1</v>
      </c>
      <c r="F21" s="210" t="e">
        <f>VLOOKUP(B21,Calcgeneral!$C$2:$U$200,17,FALSE)</f>
        <v>#N/A</v>
      </c>
      <c r="G21" s="171"/>
      <c r="H21" s="172">
        <v>68</v>
      </c>
      <c r="I21" s="162">
        <f>VLOOKUP(H21,Calcgeneral!$B$1:$J$200,2,FALSE)</f>
        <v>25</v>
      </c>
      <c r="J21" s="163" t="str">
        <f>VLOOKUP(I21,Calcgeneral!$C$2:$K$200,2,FALSE)</f>
        <v>Anthony PEFOURQUE</v>
      </c>
      <c r="K21" s="163" t="str">
        <f>VLOOKUP(I21,Calcgeneral!$C$2:$K$200,3,FALSE)</f>
        <v>CASTELMAYRAN (82)</v>
      </c>
      <c r="L21" s="164">
        <f>VLOOKUP(I21,engag!$A$1:$D$200,4,FALSE)</f>
        <v>1</v>
      </c>
      <c r="M21" s="210" t="e">
        <f>VLOOKUP(I21,Calcgeneral!$C$2:$U$200,17,FALSE)</f>
        <v>#N/A</v>
      </c>
    </row>
    <row r="22" spans="1:13" s="179" customFormat="1" ht="13.5" customHeight="1">
      <c r="A22" s="170">
        <v>17</v>
      </c>
      <c r="B22" s="162">
        <f>VLOOKUP(A22,Calcgeneral!$B$1:$J$200,2,FALSE)</f>
        <v>44</v>
      </c>
      <c r="C22" s="163" t="str">
        <f>VLOOKUP(B22,Calcgeneral!$C$2:$K$200,2,FALSE)</f>
        <v>Sacha RIGAL</v>
      </c>
      <c r="D22" s="163" t="str">
        <f>VLOOKUP(B22,Calcgeneral!$C$2:$K$200,3,FALSE)</f>
        <v>PAU VELO (64)</v>
      </c>
      <c r="E22" s="164">
        <f>VLOOKUP(B22,engag!$A$1:$D$200,4,FALSE)</f>
        <v>1</v>
      </c>
      <c r="F22" s="210" t="e">
        <f>VLOOKUP(B22,Calcgeneral!$C$2:$U$200,17,FALSE)</f>
        <v>#N/A</v>
      </c>
      <c r="G22" s="171"/>
      <c r="H22" s="173">
        <v>69</v>
      </c>
      <c r="I22" s="162">
        <f>VLOOKUP(H22,Calcgeneral!$B$1:$J$200,2,FALSE)</f>
        <v>66</v>
      </c>
      <c r="J22" s="163" t="str">
        <f>VLOOKUP(I22,Calcgeneral!$C$2:$K$200,2,FALSE)</f>
        <v>Joffrey LEDOUX</v>
      </c>
      <c r="K22" s="163" t="str">
        <f>VLOOKUP(I22,Calcgeneral!$C$2:$K$200,3,FALSE)</f>
        <v>UC LAVEDAN (65)</v>
      </c>
      <c r="L22" s="164">
        <f>VLOOKUP(I22,engag!$A$1:$D$200,4,FALSE)</f>
        <v>1</v>
      </c>
      <c r="M22" s="210" t="e">
        <f>VLOOKUP(I22,Calcgeneral!$C$2:$U$200,17,FALSE)</f>
        <v>#N/A</v>
      </c>
    </row>
    <row r="23" spans="1:13" s="179" customFormat="1" ht="13.5" customHeight="1">
      <c r="A23" s="170">
        <v>18</v>
      </c>
      <c r="B23" s="162">
        <f>VLOOKUP(A23,Calcgeneral!$B$1:$J$200,2,FALSE)</f>
        <v>8</v>
      </c>
      <c r="C23" s="163" t="str">
        <f>VLOOKUP(B23,Calcgeneral!$C$2:$K$200,2,FALSE)</f>
        <v>Patrick CAYRE</v>
      </c>
      <c r="D23" s="163" t="str">
        <f>VLOOKUP(B23,Calcgeneral!$C$2:$K$200,3,FALSE)</f>
        <v>CC MADIRAN (65)</v>
      </c>
      <c r="E23" s="164">
        <f>VLOOKUP(B23,engag!$A$1:$D$200,4,FALSE)</f>
        <v>1</v>
      </c>
      <c r="F23" s="210" t="e">
        <f>VLOOKUP(B23,Calcgeneral!$C$2:$U$200,17,FALSE)</f>
        <v>#N/A</v>
      </c>
      <c r="G23" s="171"/>
      <c r="H23" s="172">
        <v>70</v>
      </c>
      <c r="I23" s="162">
        <f>VLOOKUP(H23,Calcgeneral!$B$1:$J$200,2,FALSE)</f>
        <v>72</v>
      </c>
      <c r="J23" s="163" t="str">
        <f>VLOOKUP(I23,Calcgeneral!$C$2:$K$200,2,FALSE)</f>
        <v>Stéphane LOUBET</v>
      </c>
      <c r="K23" s="163" t="str">
        <f>VLOOKUP(I23,Calcgeneral!$C$2:$K$200,3,FALSE)</f>
        <v>COUSERANS (09)</v>
      </c>
      <c r="L23" s="164">
        <f>VLOOKUP(I23,engag!$A$1:$D$200,4,FALSE)</f>
        <v>1</v>
      </c>
      <c r="M23" s="210" t="e">
        <f>VLOOKUP(I23,Calcgeneral!$C$2:$U$200,17,FALSE)</f>
        <v>#N/A</v>
      </c>
    </row>
    <row r="24" spans="1:13" s="179" customFormat="1" ht="13.5" customHeight="1">
      <c r="A24" s="170">
        <v>19</v>
      </c>
      <c r="B24" s="162">
        <f>VLOOKUP(A24,Calcgeneral!$B$1:$J$200,2,FALSE)</f>
        <v>1</v>
      </c>
      <c r="C24" s="163" t="str">
        <f>VLOOKUP(B24,Calcgeneral!$C$2:$K$200,2,FALSE)</f>
        <v>Philippe ROUX</v>
      </c>
      <c r="D24" s="163" t="str">
        <f>VLOOKUP(B24,Calcgeneral!$C$2:$K$200,3,FALSE)</f>
        <v>ACCRO VELO (47)</v>
      </c>
      <c r="E24" s="164">
        <f>VLOOKUP(B24,engag!$A$1:$D$200,4,FALSE)</f>
        <v>1</v>
      </c>
      <c r="F24" s="210" t="e">
        <f>VLOOKUP(B24,Calcgeneral!$C$2:$U$200,17,FALSE)</f>
        <v>#N/A</v>
      </c>
      <c r="G24" s="171"/>
      <c r="H24" s="173">
        <v>71</v>
      </c>
      <c r="I24" s="162">
        <f>VLOOKUP(H24,Calcgeneral!$B$1:$J$200,2,FALSE)</f>
        <v>95</v>
      </c>
      <c r="J24" s="163" t="str">
        <f>VLOOKUP(I24,Calcgeneral!$C$2:$K$200,2,FALSE)</f>
        <v>Emmanuel BEST</v>
      </c>
      <c r="K24" s="163" t="str">
        <f>VLOOKUP(I24,Calcgeneral!$C$2:$K$200,3,FALSE)</f>
        <v>CSA EDELWEISS (65)</v>
      </c>
      <c r="L24" s="164">
        <f>VLOOKUP(I24,engag!$A$1:$D$200,4,FALSE)</f>
        <v>2</v>
      </c>
      <c r="M24" s="210" t="e">
        <f>VLOOKUP(I24,Calcgeneral!$C$2:$U$200,17,FALSE)</f>
        <v>#N/A</v>
      </c>
    </row>
    <row r="25" spans="1:13" s="179" customFormat="1" ht="13.5" customHeight="1">
      <c r="A25" s="170">
        <v>20</v>
      </c>
      <c r="B25" s="162">
        <f>VLOOKUP(A25,Calcgeneral!$B$1:$J$200,2,FALSE)</f>
        <v>98</v>
      </c>
      <c r="C25" s="163" t="str">
        <f>VLOOKUP(B25,Calcgeneral!$C$2:$K$200,2,FALSE)</f>
        <v>Guillaume GROSLIER</v>
      </c>
      <c r="D25" s="163" t="str">
        <f>VLOOKUP(B25,Calcgeneral!$C$2:$K$200,3,FALSE)</f>
        <v>VC MAUVEZINOIS (32)</v>
      </c>
      <c r="E25" s="164">
        <f>VLOOKUP(B25,engag!$A$1:$D$200,4,FALSE)</f>
        <v>1</v>
      </c>
      <c r="F25" s="210" t="e">
        <f>VLOOKUP(B25,Calcgeneral!$C$2:$U$200,17,FALSE)</f>
        <v>#N/A</v>
      </c>
      <c r="G25" s="171"/>
      <c r="H25" s="172">
        <v>72</v>
      </c>
      <c r="I25" s="162">
        <f>VLOOKUP(H25,Calcgeneral!$B$1:$J$200,2,FALSE)</f>
        <v>50</v>
      </c>
      <c r="J25" s="163" t="str">
        <f>VLOOKUP(I25,Calcgeneral!$C$2:$K$200,2,FALSE)</f>
        <v>Hugo WARIN</v>
      </c>
      <c r="K25" s="163" t="str">
        <f>VLOOKUP(I25,Calcgeneral!$C$2:$K$200,3,FALSE)</f>
        <v>STADE MONTOIS (40)</v>
      </c>
      <c r="L25" s="164">
        <f>VLOOKUP(I25,engag!$A$1:$D$200,4,FALSE)</f>
        <v>2</v>
      </c>
      <c r="M25" s="210" t="e">
        <f>VLOOKUP(I25,Calcgeneral!$C$2:$U$200,17,FALSE)</f>
        <v>#N/A</v>
      </c>
    </row>
    <row r="26" spans="1:13" s="179" customFormat="1" ht="13.5" customHeight="1">
      <c r="A26" s="170">
        <v>21</v>
      </c>
      <c r="B26" s="162">
        <f>VLOOKUP(A26,Calcgeneral!$B$1:$J$200,2,FALSE)</f>
        <v>34</v>
      </c>
      <c r="C26" s="163" t="str">
        <f>VLOOKUP(B26,Calcgeneral!$C$2:$K$200,2,FALSE)</f>
        <v>Gilles MONTAGNOL</v>
      </c>
      <c r="D26" s="163" t="str">
        <f>VLOOKUP(B26,Calcgeneral!$C$2:$K$200,3,FALSE)</f>
        <v>ECSL PERTUIS (84)</v>
      </c>
      <c r="E26" s="164">
        <f>VLOOKUP(B26,engag!$A$1:$D$200,4,FALSE)</f>
        <v>2</v>
      </c>
      <c r="F26" s="210" t="e">
        <f>VLOOKUP(B26,Calcgeneral!$C$2:$U$200,17,FALSE)</f>
        <v>#N/A</v>
      </c>
      <c r="G26" s="171"/>
      <c r="H26" s="173">
        <v>73</v>
      </c>
      <c r="I26" s="162">
        <f>VLOOKUP(H26,Calcgeneral!$B$1:$J$200,2,FALSE)</f>
        <v>70</v>
      </c>
      <c r="J26" s="163" t="str">
        <f>VLOOKUP(I26,Calcgeneral!$C$2:$K$200,2,FALSE)</f>
        <v>Frédéric PESTANA</v>
      </c>
      <c r="K26" s="163" t="str">
        <f>VLOOKUP(I26,Calcgeneral!$C$2:$K$200,3,FALSE)</f>
        <v>UC LAVEDAN (65)</v>
      </c>
      <c r="L26" s="164">
        <f>VLOOKUP(I26,engag!$A$1:$D$200,4,FALSE)</f>
        <v>1</v>
      </c>
      <c r="M26" s="210" t="e">
        <f>VLOOKUP(I26,Calcgeneral!$C$2:$U$200,17,FALSE)</f>
        <v>#N/A</v>
      </c>
    </row>
    <row r="27" spans="1:13" s="179" customFormat="1" ht="13.5" customHeight="1">
      <c r="A27" s="170">
        <v>22</v>
      </c>
      <c r="B27" s="162">
        <f>VLOOKUP(A27,Calcgeneral!$B$1:$J$200,2,FALSE)</f>
        <v>97</v>
      </c>
      <c r="C27" s="163" t="str">
        <f>VLOOKUP(B27,Calcgeneral!$C$2:$K$200,2,FALSE)</f>
        <v>Alexis MICHAILLE</v>
      </c>
      <c r="D27" s="163" t="str">
        <f>VLOOKUP(B27,Calcgeneral!$C$2:$K$200,3,FALSE)</f>
        <v>JA BORDERES (65)</v>
      </c>
      <c r="E27" s="164">
        <f>VLOOKUP(B27,engag!$A$1:$D$200,4,FALSE)</f>
        <v>1</v>
      </c>
      <c r="F27" s="210" t="e">
        <f>VLOOKUP(B27,Calcgeneral!$C$2:$U$200,17,FALSE)</f>
        <v>#N/A</v>
      </c>
      <c r="G27" s="171"/>
      <c r="H27" s="172">
        <v>74</v>
      </c>
      <c r="I27" s="162">
        <f>VLOOKUP(H27,Calcgeneral!$B$1:$J$200,2,FALSE)</f>
        <v>29</v>
      </c>
      <c r="J27" s="163" t="str">
        <f>VLOOKUP(I27,Calcgeneral!$C$2:$K$200,2,FALSE)</f>
        <v>Bruno BELLUCCI</v>
      </c>
      <c r="K27" s="163" t="str">
        <f>VLOOKUP(I27,Calcgeneral!$C$2:$K$200,3,FALSE)</f>
        <v>ECSL PERTUIS (84)</v>
      </c>
      <c r="L27" s="164">
        <f>VLOOKUP(I27,engag!$A$1:$D$200,4,FALSE)</f>
        <v>2</v>
      </c>
      <c r="M27" s="210" t="e">
        <f>VLOOKUP(I27,Calcgeneral!$C$2:$U$200,17,FALSE)</f>
        <v>#N/A</v>
      </c>
    </row>
    <row r="28" spans="1:13" s="179" customFormat="1" ht="13.5" customHeight="1">
      <c r="A28" s="170">
        <v>23</v>
      </c>
      <c r="B28" s="162">
        <f>VLOOKUP(A28,Calcgeneral!$B$1:$J$200,2,FALSE)</f>
        <v>31</v>
      </c>
      <c r="C28" s="163" t="str">
        <f>VLOOKUP(B28,Calcgeneral!$C$2:$K$200,2,FALSE)</f>
        <v>Alexandre FALINI</v>
      </c>
      <c r="D28" s="163" t="str">
        <f>VLOOKUP(B28,Calcgeneral!$C$2:$K$200,3,FALSE)</f>
        <v>ECSL PERTUIS (84)</v>
      </c>
      <c r="E28" s="164">
        <f>VLOOKUP(B28,engag!$A$1:$D$200,4,FALSE)</f>
        <v>2</v>
      </c>
      <c r="F28" s="210" t="e">
        <f>VLOOKUP(B28,Calcgeneral!$C$2:$U$200,17,FALSE)</f>
        <v>#N/A</v>
      </c>
      <c r="G28" s="171"/>
      <c r="H28" s="173">
        <v>75</v>
      </c>
      <c r="I28" s="162">
        <f>VLOOKUP(H28,Calcgeneral!$B$1:$J$200,2,FALSE)</f>
        <v>35</v>
      </c>
      <c r="J28" s="163" t="str">
        <f>VLOOKUP(I28,Calcgeneral!$C$2:$K$200,2,FALSE)</f>
        <v>Emmanuel PIOLI</v>
      </c>
      <c r="K28" s="163" t="str">
        <f>VLOOKUP(I28,Calcgeneral!$C$2:$K$200,3,FALSE)</f>
        <v>ECSL PERTUIS (84)</v>
      </c>
      <c r="L28" s="164">
        <f>VLOOKUP(I28,engag!$A$1:$D$200,4,FALSE)</f>
        <v>2</v>
      </c>
      <c r="M28" s="210" t="e">
        <f>VLOOKUP(I28,Calcgeneral!$C$2:$U$200,17,FALSE)</f>
        <v>#N/A</v>
      </c>
    </row>
    <row r="29" spans="1:13" s="179" customFormat="1" ht="13.5" customHeight="1">
      <c r="A29" s="170">
        <v>24</v>
      </c>
      <c r="B29" s="162">
        <f>VLOOKUP(A29,Calcgeneral!$B$1:$J$200,2,FALSE)</f>
        <v>21</v>
      </c>
      <c r="C29" s="163" t="str">
        <f>VLOOKUP(B29,Calcgeneral!$C$2:$K$200,2,FALSE)</f>
        <v>Vincent KERLIZIN</v>
      </c>
      <c r="D29" s="163" t="str">
        <f>VLOOKUP(B29,Calcgeneral!$C$2:$K$200,3,FALSE)</f>
        <v>FIRSTEAM (64)</v>
      </c>
      <c r="E29" s="164">
        <f>VLOOKUP(B29,engag!$A$1:$D$200,4,FALSE)</f>
        <v>2</v>
      </c>
      <c r="F29" s="210" t="e">
        <f>VLOOKUP(B29,Calcgeneral!$C$2:$U$200,17,FALSE)</f>
        <v>#N/A</v>
      </c>
      <c r="G29" s="171"/>
      <c r="H29" s="172">
        <v>76</v>
      </c>
      <c r="I29" s="162">
        <f>VLOOKUP(H29,Calcgeneral!$B$1:$J$200,2,FALSE)</f>
        <v>64</v>
      </c>
      <c r="J29" s="163" t="str">
        <f>VLOOKUP(I29,Calcgeneral!$C$2:$K$200,2,FALSE)</f>
        <v>Jérôme GIBANEL</v>
      </c>
      <c r="K29" s="163" t="str">
        <f>VLOOKUP(I29,Calcgeneral!$C$2:$K$200,3,FALSE)</f>
        <v>UC LAVEDAN (65)</v>
      </c>
      <c r="L29" s="164">
        <f>VLOOKUP(I29,engag!$A$1:$D$200,4,FALSE)</f>
        <v>1</v>
      </c>
      <c r="M29" s="210" t="e">
        <f>VLOOKUP(I29,Calcgeneral!$C$2:$U$200,17,FALSE)</f>
        <v>#N/A</v>
      </c>
    </row>
    <row r="30" spans="1:13" s="179" customFormat="1" ht="13.5" customHeight="1">
      <c r="A30" s="170">
        <v>25</v>
      </c>
      <c r="B30" s="162">
        <f>VLOOKUP(A30,Calcgeneral!$B$1:$J$200,2,FALSE)</f>
        <v>101</v>
      </c>
      <c r="C30" s="163" t="str">
        <f>VLOOKUP(B30,Calcgeneral!$C$2:$K$200,2,FALSE)</f>
        <v>Francis RAMOS GARCIA</v>
      </c>
      <c r="D30" s="163" t="str">
        <f>VLOOKUP(B30,Calcgeneral!$C$2:$K$200,3,FALSE)</f>
        <v>UC VIDOUZIEN (65)</v>
      </c>
      <c r="E30" s="164">
        <f>VLOOKUP(B30,engag!$A$1:$D$200,4,FALSE)</f>
        <v>2</v>
      </c>
      <c r="F30" s="210" t="e">
        <f>VLOOKUP(B30,Calcgeneral!$C$2:$U$200,17,FALSE)</f>
        <v>#N/A</v>
      </c>
      <c r="G30" s="171"/>
      <c r="H30" s="173">
        <v>77</v>
      </c>
      <c r="I30" s="162">
        <f>VLOOKUP(H30,Calcgeneral!$B$1:$J$200,2,FALSE)</f>
        <v>71</v>
      </c>
      <c r="J30" s="163" t="str">
        <f>VLOOKUP(I30,Calcgeneral!$C$2:$K$200,2,FALSE)</f>
        <v>Kévin BYERS</v>
      </c>
      <c r="K30" s="163" t="str">
        <f>VLOOKUP(I30,Calcgeneral!$C$2:$K$200,3,FALSE)</f>
        <v>COUSERANS (09)</v>
      </c>
      <c r="L30" s="164">
        <f>VLOOKUP(I30,engag!$A$1:$D$200,4,FALSE)</f>
        <v>1</v>
      </c>
      <c r="M30" s="210" t="e">
        <f>VLOOKUP(I30,Calcgeneral!$C$2:$U$200,17,FALSE)</f>
        <v>#N/A</v>
      </c>
    </row>
    <row r="31" spans="1:13" s="179" customFormat="1" ht="13.5" customHeight="1">
      <c r="A31" s="170">
        <v>26</v>
      </c>
      <c r="B31" s="162">
        <f>VLOOKUP(A31,Calcgeneral!$B$1:$J$200,2,FALSE)</f>
        <v>76</v>
      </c>
      <c r="C31" s="163" t="str">
        <f>VLOOKUP(B31,Calcgeneral!$C$2:$K$200,2,FALSE)</f>
        <v>Jérémie DOTTO</v>
      </c>
      <c r="D31" s="163" t="str">
        <f>VLOOKUP(B31,Calcgeneral!$C$2:$K$200,3,FALSE)</f>
        <v>LE FOUSSERET (31)</v>
      </c>
      <c r="E31" s="164">
        <f>VLOOKUP(B31,engag!$A$1:$D$200,4,FALSE)</f>
        <v>1</v>
      </c>
      <c r="F31" s="210" t="e">
        <f>VLOOKUP(B31,Calcgeneral!$C$2:$U$200,17,FALSE)</f>
        <v>#N/A</v>
      </c>
      <c r="G31" s="171"/>
      <c r="H31" s="172">
        <v>78</v>
      </c>
      <c r="I31" s="162">
        <f>VLOOKUP(H31,Calcgeneral!$B$1:$J$200,2,FALSE)</f>
        <v>2</v>
      </c>
      <c r="J31" s="163" t="str">
        <f>VLOOKUP(I31,Calcgeneral!$C$2:$K$200,2,FALSE)</f>
        <v>Siméon GARCIA</v>
      </c>
      <c r="K31" s="163" t="str">
        <f>VLOOKUP(I31,Calcgeneral!$C$2:$K$200,3,FALSE)</f>
        <v>ACCRO VELO (47)</v>
      </c>
      <c r="L31" s="164">
        <f>VLOOKUP(I31,engag!$A$1:$D$200,4,FALSE)</f>
        <v>2</v>
      </c>
      <c r="M31" s="210" t="e">
        <f>VLOOKUP(I31,Calcgeneral!$C$2:$U$200,17,FALSE)</f>
        <v>#N/A</v>
      </c>
    </row>
    <row r="32" spans="1:13" s="179" customFormat="1" ht="13.5" customHeight="1">
      <c r="A32" s="170">
        <v>27</v>
      </c>
      <c r="B32" s="162">
        <f>VLOOKUP(A32,Calcgeneral!$B$1:$J$200,2,FALSE)</f>
        <v>58</v>
      </c>
      <c r="C32" s="163" t="str">
        <f>VLOOKUP(B32,Calcgeneral!$C$2:$K$200,2,FALSE)</f>
        <v>Thierry BORDEROLLE</v>
      </c>
      <c r="D32" s="163" t="str">
        <f>VLOOKUP(B32,Calcgeneral!$C$2:$K$200,3,FALSE)</f>
        <v>VC PIERREFITTE-LUZ (65)</v>
      </c>
      <c r="E32" s="164">
        <f>VLOOKUP(B32,engag!$A$1:$D$200,4,FALSE)</f>
        <v>2</v>
      </c>
      <c r="F32" s="210" t="e">
        <f>VLOOKUP(B32,Calcgeneral!$C$2:$U$200,17,FALSE)</f>
        <v>#N/A</v>
      </c>
      <c r="G32" s="171"/>
      <c r="H32" s="173">
        <v>79</v>
      </c>
      <c r="I32" s="162">
        <f>VLOOKUP(H32,Calcgeneral!$B$1:$J$200,2,FALSE)</f>
        <v>68</v>
      </c>
      <c r="J32" s="163" t="str">
        <f>VLOOKUP(I32,Calcgeneral!$C$2:$K$200,2,FALSE)</f>
        <v>Roland LILLE</v>
      </c>
      <c r="K32" s="163" t="str">
        <f>VLOOKUP(I32,Calcgeneral!$C$2:$K$200,3,FALSE)</f>
        <v>UC LAVEDAN (65)</v>
      </c>
      <c r="L32" s="164">
        <f>VLOOKUP(I32,engag!$A$1:$D$200,4,FALSE)</f>
        <v>2</v>
      </c>
      <c r="M32" s="210" t="e">
        <f>VLOOKUP(I32,Calcgeneral!$C$2:$U$200,17,FALSE)</f>
        <v>#N/A</v>
      </c>
    </row>
    <row r="33" spans="1:13" s="179" customFormat="1" ht="13.5" customHeight="1">
      <c r="A33" s="170">
        <v>28</v>
      </c>
      <c r="B33" s="162">
        <f>VLOOKUP(A33,Calcgeneral!$B$1:$J$200,2,FALSE)</f>
        <v>16</v>
      </c>
      <c r="C33" s="163" t="str">
        <f>VLOOKUP(B33,Calcgeneral!$C$2:$K$200,2,FALSE)</f>
        <v>Martin CASEMAJOR</v>
      </c>
      <c r="D33" s="163" t="str">
        <f>VLOOKUP(B33,Calcgeneral!$C$2:$K$200,3,FALSE)</f>
        <v>FIRSTEAM (64)</v>
      </c>
      <c r="E33" s="164">
        <f>VLOOKUP(B33,engag!$A$1:$D$200,4,FALSE)</f>
        <v>1</v>
      </c>
      <c r="F33" s="210" t="e">
        <f>VLOOKUP(B33,Calcgeneral!$C$2:$U$200,17,FALSE)</f>
        <v>#N/A</v>
      </c>
      <c r="G33" s="171"/>
      <c r="H33" s="172">
        <v>80</v>
      </c>
      <c r="I33" s="162">
        <f>VLOOKUP(H33,Calcgeneral!$B$1:$J$200,2,FALSE)</f>
        <v>48</v>
      </c>
      <c r="J33" s="163" t="str">
        <f>VLOOKUP(I33,Calcgeneral!$C$2:$K$200,2,FALSE)</f>
        <v>Olivier SCHMIDT</v>
      </c>
      <c r="K33" s="163" t="str">
        <f>VLOOKUP(I33,Calcgeneral!$C$2:$K$200,3,FALSE)</f>
        <v>PAU VELO (64)</v>
      </c>
      <c r="L33" s="164">
        <f>VLOOKUP(I33,engag!$A$1:$D$200,4,FALSE)</f>
        <v>2</v>
      </c>
      <c r="M33" s="210" t="e">
        <f>VLOOKUP(I33,Calcgeneral!$C$2:$U$200,17,FALSE)</f>
        <v>#N/A</v>
      </c>
    </row>
    <row r="34" spans="1:13" s="179" customFormat="1" ht="13.5" customHeight="1">
      <c r="A34" s="170">
        <v>29</v>
      </c>
      <c r="B34" s="162">
        <f>VLOOKUP(A34,Calcgeneral!$B$1:$J$200,2,FALSE)</f>
        <v>91</v>
      </c>
      <c r="C34" s="163" t="str">
        <f>VLOOKUP(B34,Calcgeneral!$C$2:$K$200,2,FALSE)</f>
        <v>Jean Sébastien COSPIN</v>
      </c>
      <c r="D34" s="163" t="str">
        <f>VLOOKUP(B34,Calcgeneral!$C$2:$K$200,3,FALSE)</f>
        <v>UV LOURDES (65)</v>
      </c>
      <c r="E34" s="164">
        <f>VLOOKUP(B34,engag!$A$1:$D$200,4,FALSE)</f>
        <v>1</v>
      </c>
      <c r="F34" s="210" t="e">
        <f>VLOOKUP(B34,Calcgeneral!$C$2:$U$200,17,FALSE)</f>
        <v>#N/A</v>
      </c>
      <c r="G34" s="171"/>
      <c r="H34" s="173">
        <v>81</v>
      </c>
      <c r="I34" s="162">
        <f>VLOOKUP(H34,Calcgeneral!$B$1:$J$200,2,FALSE)</f>
        <v>67</v>
      </c>
      <c r="J34" s="163" t="str">
        <f>VLOOKUP(I34,Calcgeneral!$C$2:$K$200,2,FALSE)</f>
        <v>Alban GENTILLET</v>
      </c>
      <c r="K34" s="163" t="str">
        <f>VLOOKUP(I34,Calcgeneral!$C$2:$K$200,3,FALSE)</f>
        <v>UC LAVEDAN (65)</v>
      </c>
      <c r="L34" s="164">
        <f>VLOOKUP(I34,engag!$A$1:$D$200,4,FALSE)</f>
        <v>1</v>
      </c>
      <c r="M34" s="210" t="e">
        <f>VLOOKUP(I34,Calcgeneral!$C$2:$U$200,17,FALSE)</f>
        <v>#N/A</v>
      </c>
    </row>
    <row r="35" spans="1:13" s="179" customFormat="1" ht="13.5" customHeight="1">
      <c r="A35" s="170">
        <v>30</v>
      </c>
      <c r="B35" s="162">
        <f>VLOOKUP(A35,Calcgeneral!$B$1:$J$200,2,FALSE)</f>
        <v>57</v>
      </c>
      <c r="C35" s="163" t="str">
        <f>VLOOKUP(B35,Calcgeneral!$C$2:$K$200,2,FALSE)</f>
        <v>Paul SCHAAB</v>
      </c>
      <c r="D35" s="163" t="str">
        <f>VLOOKUP(B35,Calcgeneral!$C$2:$K$200,3,FALSE)</f>
        <v>VC PIERREFITTE-LUZ (65)</v>
      </c>
      <c r="E35" s="164">
        <f>VLOOKUP(B35,engag!$A$1:$D$200,4,FALSE)</f>
        <v>1</v>
      </c>
      <c r="F35" s="210" t="e">
        <f>VLOOKUP(B35,Calcgeneral!$C$2:$U$200,17,FALSE)</f>
        <v>#N/A</v>
      </c>
      <c r="G35" s="171"/>
      <c r="H35" s="172">
        <v>82</v>
      </c>
      <c r="I35" s="162">
        <f>VLOOKUP(H35,Calcgeneral!$B$1:$J$200,2,FALSE)</f>
        <v>85</v>
      </c>
      <c r="J35" s="163" t="str">
        <f>VLOOKUP(I35,Calcgeneral!$C$2:$K$200,2,FALSE)</f>
        <v>Jean-François LASSALLE</v>
      </c>
      <c r="K35" s="163" t="str">
        <f>VLOOKUP(I35,Calcgeneral!$C$2:$K$200,3,FALSE)</f>
        <v>AL TOSTAT (65)</v>
      </c>
      <c r="L35" s="164">
        <f>VLOOKUP(I35,engag!$A$1:$D$200,4,FALSE)</f>
        <v>1</v>
      </c>
      <c r="M35" s="210" t="e">
        <f>VLOOKUP(I35,Calcgeneral!$C$2:$U$200,17,FALSE)</f>
        <v>#N/A</v>
      </c>
    </row>
    <row r="36" spans="1:13" s="179" customFormat="1" ht="13.5" customHeight="1">
      <c r="A36" s="170">
        <v>31</v>
      </c>
      <c r="B36" s="162">
        <f>VLOOKUP(A36,Calcgeneral!$B$1:$J$200,2,FALSE)</f>
        <v>33</v>
      </c>
      <c r="C36" s="163" t="str">
        <f>VLOOKUP(B36,Calcgeneral!$C$2:$K$200,2,FALSE)</f>
        <v>Sébastien KOSEK</v>
      </c>
      <c r="D36" s="163" t="str">
        <f>VLOOKUP(B36,Calcgeneral!$C$2:$K$200,3,FALSE)</f>
        <v>ECSL PERTUIS (84)</v>
      </c>
      <c r="E36" s="164">
        <f>VLOOKUP(B36,engag!$A$1:$D$200,4,FALSE)</f>
        <v>2</v>
      </c>
      <c r="F36" s="210" t="e">
        <f>VLOOKUP(B36,Calcgeneral!$C$2:$U$200,17,FALSE)</f>
        <v>#N/A</v>
      </c>
      <c r="G36" s="171"/>
      <c r="H36" s="173">
        <v>83</v>
      </c>
      <c r="I36" s="162">
        <f>VLOOKUP(H36,Calcgeneral!$B$1:$J$200,2,FALSE)</f>
        <v>32</v>
      </c>
      <c r="J36" s="163" t="str">
        <f>VLOOKUP(I36,Calcgeneral!$C$2:$K$200,2,FALSE)</f>
        <v>Jean-François GOERGEN</v>
      </c>
      <c r="K36" s="163" t="str">
        <f>VLOOKUP(I36,Calcgeneral!$C$2:$K$200,3,FALSE)</f>
        <v>ECSL PERTUIS (84)</v>
      </c>
      <c r="L36" s="164">
        <f>VLOOKUP(I36,engag!$A$1:$D$200,4,FALSE)</f>
        <v>2</v>
      </c>
      <c r="M36" s="210" t="e">
        <f>VLOOKUP(I36,Calcgeneral!$C$2:$U$200,17,FALSE)</f>
        <v>#N/A</v>
      </c>
    </row>
    <row r="37" spans="1:13" s="179" customFormat="1" ht="13.5" customHeight="1">
      <c r="A37" s="170">
        <v>32</v>
      </c>
      <c r="B37" s="162">
        <f>VLOOKUP(A37,Calcgeneral!$B$1:$J$200,2,FALSE)</f>
        <v>78</v>
      </c>
      <c r="C37" s="163" t="str">
        <f>VLOOKUP(B37,Calcgeneral!$C$2:$K$200,2,FALSE)</f>
        <v>Daniel MIQUEL</v>
      </c>
      <c r="D37" s="163" t="str">
        <f>VLOOKUP(B37,Calcgeneral!$C$2:$K$200,3,FALSE)</f>
        <v>LE FOUSSERET (31)</v>
      </c>
      <c r="E37" s="164">
        <f>VLOOKUP(B37,engag!$A$1:$D$200,4,FALSE)</f>
        <v>1</v>
      </c>
      <c r="F37" s="210" t="e">
        <f>VLOOKUP(B37,Calcgeneral!$C$2:$U$200,17,FALSE)</f>
        <v>#N/A</v>
      </c>
      <c r="G37" s="171"/>
      <c r="H37" s="172">
        <v>84</v>
      </c>
      <c r="I37" s="162">
        <f>VLOOKUP(H37,Calcgeneral!$B$1:$J$200,2,FALSE)</f>
        <v>75</v>
      </c>
      <c r="J37" s="163" t="str">
        <f>VLOOKUP(I37,Calcgeneral!$C$2:$K$200,2,FALSE)</f>
        <v>Jérôme DANDINE</v>
      </c>
      <c r="K37" s="163" t="str">
        <f>VLOOKUP(I37,Calcgeneral!$C$2:$K$200,3,FALSE)</f>
        <v>COUSERANS (09)</v>
      </c>
      <c r="L37" s="164">
        <f>VLOOKUP(I37,engag!$A$1:$D$200,4,FALSE)</f>
        <v>2</v>
      </c>
      <c r="M37" s="210" t="e">
        <f>VLOOKUP(I37,Calcgeneral!$C$2:$U$200,17,FALSE)</f>
        <v>#N/A</v>
      </c>
    </row>
    <row r="38" spans="1:13" s="179" customFormat="1" ht="13.5" customHeight="1">
      <c r="A38" s="170">
        <v>33</v>
      </c>
      <c r="B38" s="162">
        <f>VLOOKUP(A38,Calcgeneral!$B$1:$J$200,2,FALSE)</f>
        <v>93</v>
      </c>
      <c r="C38" s="163" t="str">
        <f>VLOOKUP(B38,Calcgeneral!$C$2:$K$200,2,FALSE)</f>
        <v>David CAZALA</v>
      </c>
      <c r="D38" s="163" t="str">
        <f>VLOOKUP(B38,Calcgeneral!$C$2:$K$200,3,FALSE)</f>
        <v>TARBES CYCLISTE</v>
      </c>
      <c r="E38" s="164">
        <f>VLOOKUP(B38,engag!$A$1:$D$200,4,FALSE)</f>
        <v>1</v>
      </c>
      <c r="F38" s="210" t="e">
        <f>VLOOKUP(B38,Calcgeneral!$C$2:$U$200,17,FALSE)</f>
        <v>#N/A</v>
      </c>
      <c r="G38" s="171"/>
      <c r="H38" s="173">
        <v>85</v>
      </c>
      <c r="I38" s="162">
        <f>VLOOKUP(H38,Calcgeneral!$B$1:$J$200,2,FALSE)</f>
        <v>26</v>
      </c>
      <c r="J38" s="163" t="str">
        <f>VLOOKUP(I38,Calcgeneral!$C$2:$K$200,2,FALSE)</f>
        <v>Stéphane SAGE</v>
      </c>
      <c r="K38" s="163" t="str">
        <f>VLOOKUP(I38,Calcgeneral!$C$2:$K$200,3,FALSE)</f>
        <v>CASTELMAYRAN (82)</v>
      </c>
      <c r="L38" s="164">
        <f>VLOOKUP(I38,engag!$A$1:$D$200,4,FALSE)</f>
        <v>1</v>
      </c>
      <c r="M38" s="210" t="e">
        <f>VLOOKUP(I38,Calcgeneral!$C$2:$U$200,17,FALSE)</f>
        <v>#N/A</v>
      </c>
    </row>
    <row r="39" spans="1:13" s="179" customFormat="1" ht="13.5" customHeight="1">
      <c r="A39" s="170">
        <v>34</v>
      </c>
      <c r="B39" s="162">
        <f>VLOOKUP(A39,Calcgeneral!$B$1:$J$200,2,FALSE)</f>
        <v>37</v>
      </c>
      <c r="C39" s="163" t="str">
        <f>VLOOKUP(B39,Calcgeneral!$C$2:$K$200,2,FALSE)</f>
        <v>Fabien DECAMPS</v>
      </c>
      <c r="D39" s="163" t="str">
        <f>VLOOKUP(B39,Calcgeneral!$C$2:$K$200,3,FALSE)</f>
        <v>ST GAUDENS (31)</v>
      </c>
      <c r="E39" s="164">
        <f>VLOOKUP(B39,engag!$A$1:$D$200,4,FALSE)</f>
        <v>1</v>
      </c>
      <c r="F39" s="210" t="e">
        <f>VLOOKUP(B39,Calcgeneral!$C$2:$U$200,17,FALSE)</f>
        <v>#N/A</v>
      </c>
      <c r="G39" s="171"/>
      <c r="H39" s="172">
        <v>86</v>
      </c>
      <c r="I39" s="162">
        <f>VLOOKUP(H39,Calcgeneral!$B$1:$J$200,2,FALSE)</f>
        <v>9</v>
      </c>
      <c r="J39" s="163" t="str">
        <f>VLOOKUP(I39,Calcgeneral!$C$2:$K$200,2,FALSE)</f>
        <v>Damien ROUX</v>
      </c>
      <c r="K39" s="163" t="str">
        <f>VLOOKUP(I39,Calcgeneral!$C$2:$K$200,3,FALSE)</f>
        <v>CC MADIRAN (65)</v>
      </c>
      <c r="L39" s="164">
        <f>VLOOKUP(I39,engag!$A$1:$D$200,4,FALSE)</f>
        <v>1</v>
      </c>
      <c r="M39" s="210" t="e">
        <f>VLOOKUP(I39,Calcgeneral!$C$2:$U$200,17,FALSE)</f>
        <v>#N/A</v>
      </c>
    </row>
    <row r="40" spans="1:13" s="179" customFormat="1" ht="13.5" customHeight="1">
      <c r="A40" s="170">
        <v>35</v>
      </c>
      <c r="B40" s="162">
        <f>VLOOKUP(A40,Calcgeneral!$B$1:$J$200,2,FALSE)</f>
        <v>42</v>
      </c>
      <c r="C40" s="163" t="str">
        <f>VLOOKUP(B40,Calcgeneral!$C$2:$K$200,2,FALSE)</f>
        <v>Patrick LORMANT</v>
      </c>
      <c r="D40" s="163" t="str">
        <f>VLOOKUP(B40,Calcgeneral!$C$2:$K$200,3,FALSE)</f>
        <v>ST GAUDENS (31)</v>
      </c>
      <c r="E40" s="164">
        <f>VLOOKUP(B40,engag!$A$1:$D$200,4,FALSE)</f>
        <v>2</v>
      </c>
      <c r="F40" s="210" t="e">
        <f>VLOOKUP(B40,Calcgeneral!$C$2:$U$200,17,FALSE)</f>
        <v>#N/A</v>
      </c>
      <c r="G40" s="171"/>
      <c r="H40" s="173">
        <v>87</v>
      </c>
      <c r="I40" s="162">
        <f>VLOOKUP(H40,Calcgeneral!$B$1:$J$200,2,FALSE)</f>
        <v>46</v>
      </c>
      <c r="J40" s="163" t="str">
        <f>VLOOKUP(I40,Calcgeneral!$C$2:$K$200,2,FALSE)</f>
        <v>Fabrice COLOMBEL</v>
      </c>
      <c r="K40" s="163" t="str">
        <f>VLOOKUP(I40,Calcgeneral!$C$2:$K$200,3,FALSE)</f>
        <v>PAU VELO (64)</v>
      </c>
      <c r="L40" s="164">
        <f>VLOOKUP(I40,engag!$A$1:$D$200,4,FALSE)</f>
        <v>2</v>
      </c>
      <c r="M40" s="210" t="e">
        <f>VLOOKUP(I40,Calcgeneral!$C$2:$U$200,17,FALSE)</f>
        <v>#N/A</v>
      </c>
    </row>
    <row r="41" spans="1:13" s="179" customFormat="1" ht="13.5" customHeight="1">
      <c r="A41" s="170">
        <v>36</v>
      </c>
      <c r="B41" s="162">
        <f>VLOOKUP(A41,Calcgeneral!$B$1:$J$200,2,FALSE)</f>
        <v>82</v>
      </c>
      <c r="C41" s="163" t="str">
        <f>VLOOKUP(B41,Calcgeneral!$C$2:$K$200,2,FALSE)</f>
        <v>Franck DELRIEU</v>
      </c>
      <c r="D41" s="163" t="str">
        <f>VLOOKUP(B41,Calcgeneral!$C$2:$K$200,3,FALSE)</f>
        <v>AS VILLEMUR CYCLISME (31)</v>
      </c>
      <c r="E41" s="164">
        <f>VLOOKUP(B41,engag!$A$1:$D$200,4,FALSE)</f>
        <v>1</v>
      </c>
      <c r="F41" s="210" t="e">
        <f>VLOOKUP(B41,Calcgeneral!$C$2:$U$200,17,FALSE)</f>
        <v>#N/A</v>
      </c>
      <c r="G41" s="171"/>
      <c r="H41" s="172">
        <v>88</v>
      </c>
      <c r="I41" s="162">
        <f>VLOOKUP(H41,Calcgeneral!$B$1:$J$200,2,FALSE)</f>
        <v>59</v>
      </c>
      <c r="J41" s="163" t="str">
        <f>VLOOKUP(I41,Calcgeneral!$C$2:$K$200,2,FALSE)</f>
        <v>José ZUERAS</v>
      </c>
      <c r="K41" s="163" t="str">
        <f>VLOOKUP(I41,Calcgeneral!$C$2:$K$200,3,FALSE)</f>
        <v>VC PIERREFITTE-LUZ (65)</v>
      </c>
      <c r="L41" s="164">
        <f>VLOOKUP(I41,engag!$A$1:$D$200,4,FALSE)</f>
        <v>1</v>
      </c>
      <c r="M41" s="210" t="e">
        <f>VLOOKUP(I41,Calcgeneral!$C$2:$U$200,17,FALSE)</f>
        <v>#N/A</v>
      </c>
    </row>
    <row r="42" spans="1:13" s="179" customFormat="1" ht="13.5" customHeight="1">
      <c r="A42" s="170">
        <v>37</v>
      </c>
      <c r="B42" s="162">
        <f>VLOOKUP(A42,Calcgeneral!$B$1:$J$200,2,FALSE)</f>
        <v>51</v>
      </c>
      <c r="C42" s="163" t="str">
        <f>VLOOKUP(B42,Calcgeneral!$C$2:$K$200,2,FALSE)</f>
        <v>Jérome MICHELIN</v>
      </c>
      <c r="D42" s="163" t="str">
        <f>VLOOKUP(B42,Calcgeneral!$C$2:$K$200,3,FALSE)</f>
        <v>SAINT PAUL SPORTS (40)</v>
      </c>
      <c r="E42" s="164">
        <f>VLOOKUP(B42,engag!$A$1:$D$200,4,FALSE)</f>
        <v>1</v>
      </c>
      <c r="F42" s="210" t="e">
        <f>VLOOKUP(B42,Calcgeneral!$C$2:$U$200,17,FALSE)</f>
        <v>#N/A</v>
      </c>
      <c r="G42" s="171"/>
      <c r="H42" s="173">
        <v>89</v>
      </c>
      <c r="I42" s="162">
        <f>VLOOKUP(H42,Calcgeneral!$B$1:$J$200,2,FALSE)</f>
        <v>52</v>
      </c>
      <c r="J42" s="163" t="str">
        <f>VLOOKUP(I42,Calcgeneral!$C$2:$K$200,2,FALSE)</f>
        <v>Florian SAUBION</v>
      </c>
      <c r="K42" s="163" t="str">
        <f>VLOOKUP(I42,Calcgeneral!$C$2:$K$200,3,FALSE)</f>
        <v>SAINT PAUL SPORTS (40)</v>
      </c>
      <c r="L42" s="164">
        <f>VLOOKUP(I42,engag!$A$1:$D$200,4,FALSE)</f>
        <v>1</v>
      </c>
      <c r="M42" s="210" t="e">
        <f>VLOOKUP(I42,Calcgeneral!$C$2:$U$200,17,FALSE)</f>
        <v>#N/A</v>
      </c>
    </row>
    <row r="43" spans="1:13" s="179" customFormat="1" ht="13.5" customHeight="1">
      <c r="A43" s="170">
        <v>38</v>
      </c>
      <c r="B43" s="162">
        <f>VLOOKUP(A43,Calcgeneral!$B$1:$J$200,2,FALSE)</f>
        <v>15</v>
      </c>
      <c r="C43" s="163" t="str">
        <f>VLOOKUP(B43,Calcgeneral!$C$2:$K$200,2,FALSE)</f>
        <v>Jérôme MONTAUD</v>
      </c>
      <c r="D43" s="163" t="str">
        <f>VLOOKUP(B43,Calcgeneral!$C$2:$K$200,3,FALSE)</f>
        <v>ACMO  (87)</v>
      </c>
      <c r="E43" s="164">
        <f>VLOOKUP(B43,engag!$A$1:$D$200,4,FALSE)</f>
        <v>1</v>
      </c>
      <c r="F43" s="210" t="e">
        <f>VLOOKUP(B43,Calcgeneral!$C$2:$U$200,17,FALSE)</f>
        <v>#N/A</v>
      </c>
      <c r="G43" s="171"/>
      <c r="H43" s="172">
        <v>90</v>
      </c>
      <c r="I43" s="162">
        <f>VLOOKUP(H43,Calcgeneral!$B$1:$J$200,2,FALSE)</f>
        <v>28</v>
      </c>
      <c r="J43" s="163" t="str">
        <f>VLOOKUP(I43,Calcgeneral!$C$2:$K$200,2,FALSE)</f>
        <v>Nicolas MERLIER</v>
      </c>
      <c r="K43" s="163" t="str">
        <f>VLOOKUP(I43,Calcgeneral!$C$2:$K$200,3,FALSE)</f>
        <v>CASTELMAYRAN (82)</v>
      </c>
      <c r="L43" s="164">
        <f>VLOOKUP(I43,engag!$A$1:$D$200,4,FALSE)</f>
        <v>2</v>
      </c>
      <c r="M43" s="210" t="e">
        <f>VLOOKUP(I43,Calcgeneral!$C$2:$U$200,17,FALSE)</f>
        <v>#N/A</v>
      </c>
    </row>
    <row r="44" spans="1:13" s="179" customFormat="1" ht="13.5" customHeight="1">
      <c r="A44" s="170">
        <v>39</v>
      </c>
      <c r="B44" s="162">
        <f>VLOOKUP(A44,Calcgeneral!$B$1:$J$200,2,FALSE)</f>
        <v>87</v>
      </c>
      <c r="C44" s="163" t="str">
        <f>VLOOKUP(B44,Calcgeneral!$C$2:$K$200,2,FALSE)</f>
        <v>Jean-Baptiste GRANGE</v>
      </c>
      <c r="D44" s="163" t="str">
        <f>VLOOKUP(B44,Calcgeneral!$C$2:$K$200,3,FALSE)</f>
        <v>DÉJANTÉS (65)</v>
      </c>
      <c r="E44" s="164">
        <f>VLOOKUP(B44,engag!$A$1:$D$200,4,FALSE)</f>
        <v>2</v>
      </c>
      <c r="F44" s="210" t="e">
        <f>VLOOKUP(B44,Calcgeneral!$C$2:$U$200,17,FALSE)</f>
        <v>#N/A</v>
      </c>
      <c r="G44" s="171"/>
      <c r="H44" s="173">
        <v>91</v>
      </c>
      <c r="I44" s="162">
        <f>VLOOKUP(H44,Calcgeneral!$B$1:$J$200,2,FALSE)</f>
        <v>81</v>
      </c>
      <c r="J44" s="163" t="str">
        <f>VLOOKUP(I44,Calcgeneral!$C$2:$K$200,2,FALSE)</f>
        <v>Lucas VEYSSET</v>
      </c>
      <c r="K44" s="163" t="str">
        <f>VLOOKUP(I44,Calcgeneral!$C$2:$K$200,3,FALSE)</f>
        <v>LE FOUSSERET (31)</v>
      </c>
      <c r="L44" s="164">
        <f>VLOOKUP(I44,engag!$A$1:$D$200,4,FALSE)</f>
        <v>2</v>
      </c>
      <c r="M44" s="210" t="e">
        <f>VLOOKUP(I44,Calcgeneral!$C$2:$U$200,17,FALSE)</f>
        <v>#N/A</v>
      </c>
    </row>
    <row r="45" spans="1:13" s="179" customFormat="1" ht="13.5" customHeight="1">
      <c r="A45" s="170">
        <v>40</v>
      </c>
      <c r="B45" s="162">
        <f>VLOOKUP(A45,Calcgeneral!$B$1:$J$200,2,FALSE)</f>
        <v>47</v>
      </c>
      <c r="C45" s="163" t="str">
        <f>VLOOKUP(B45,Calcgeneral!$C$2:$K$200,2,FALSE)</f>
        <v>Christophe HARDY</v>
      </c>
      <c r="D45" s="163" t="str">
        <f>VLOOKUP(B45,Calcgeneral!$C$2:$K$200,3,FALSE)</f>
        <v>PAU VELO (64)</v>
      </c>
      <c r="E45" s="164">
        <f>VLOOKUP(B45,engag!$A$1:$D$200,4,FALSE)</f>
        <v>2</v>
      </c>
      <c r="F45" s="210" t="e">
        <f>VLOOKUP(B45,Calcgeneral!$C$2:$U$200,17,FALSE)</f>
        <v>#N/A</v>
      </c>
      <c r="G45" s="171"/>
      <c r="H45" s="172">
        <v>92</v>
      </c>
      <c r="I45" s="162">
        <f>VLOOKUP(H45,Calcgeneral!$B$1:$J$200,2,FALSE)</f>
        <v>69</v>
      </c>
      <c r="J45" s="163" t="e">
        <f>VLOOKUP(I45,Calcgeneral!$C$2:$K$200,2,FALSE)</f>
        <v>#N/A</v>
      </c>
      <c r="K45" s="163" t="e">
        <f>VLOOKUP(I45,Calcgeneral!$C$2:$K$200,3,FALSE)</f>
        <v>#N/A</v>
      </c>
      <c r="L45" s="164">
        <f>VLOOKUP(I45,engag!$A$1:$D$200,4,FALSE)</f>
        <v>2</v>
      </c>
      <c r="M45" s="210" t="e">
        <f>VLOOKUP(I45,Calcgeneral!$C$2:$U$200,17,FALSE)</f>
        <v>#N/A</v>
      </c>
    </row>
    <row r="46" spans="1:13" s="179" customFormat="1" ht="13.5" customHeight="1">
      <c r="A46" s="170">
        <v>41</v>
      </c>
      <c r="B46" s="162">
        <f>VLOOKUP(A46,Calcgeneral!$B$1:$J$200,2,FALSE)</f>
        <v>74</v>
      </c>
      <c r="C46" s="163" t="str">
        <f>VLOOKUP(B46,Calcgeneral!$C$2:$K$200,2,FALSE)</f>
        <v>Sébastien CHAPELET</v>
      </c>
      <c r="D46" s="163" t="str">
        <f>VLOOKUP(B46,Calcgeneral!$C$2:$K$200,3,FALSE)</f>
        <v>COUSERANS (09)</v>
      </c>
      <c r="E46" s="164">
        <f>VLOOKUP(B46,engag!$A$1:$D$200,4,FALSE)</f>
        <v>2</v>
      </c>
      <c r="F46" s="210" t="e">
        <f>VLOOKUP(B46,Calcgeneral!$C$2:$U$200,17,FALSE)</f>
        <v>#N/A</v>
      </c>
      <c r="G46" s="171"/>
      <c r="H46" s="173">
        <v>93</v>
      </c>
      <c r="I46" s="162">
        <f>VLOOKUP(H46,Calcgeneral!$B$1:$J$200,2,FALSE)</f>
        <v>69</v>
      </c>
      <c r="J46" s="163" t="e">
        <f>VLOOKUP(I46,Calcgeneral!$C$2:$K$200,2,FALSE)</f>
        <v>#N/A</v>
      </c>
      <c r="K46" s="163" t="e">
        <f>VLOOKUP(I46,Calcgeneral!$C$2:$K$200,3,FALSE)</f>
        <v>#N/A</v>
      </c>
      <c r="L46" s="164">
        <f>VLOOKUP(I46,engag!$A$1:$D$200,4,FALSE)</f>
        <v>2</v>
      </c>
      <c r="M46" s="210" t="e">
        <f>VLOOKUP(I46,Calcgeneral!$C$2:$U$200,17,FALSE)</f>
        <v>#N/A</v>
      </c>
    </row>
    <row r="47" spans="1:13" s="179" customFormat="1" ht="13.5" customHeight="1">
      <c r="A47" s="170">
        <v>42</v>
      </c>
      <c r="B47" s="162">
        <f>VLOOKUP(A47,Calcgeneral!$B$1:$J$200,2,FALSE)</f>
        <v>22</v>
      </c>
      <c r="C47" s="163" t="str">
        <f>VLOOKUP(B47,Calcgeneral!$C$2:$K$200,2,FALSE)</f>
        <v>Mathieu ISSERT</v>
      </c>
      <c r="D47" s="163" t="str">
        <f>VLOOKUP(B47,Calcgeneral!$C$2:$K$200,3,FALSE)</f>
        <v>FIRSTEAM (64)</v>
      </c>
      <c r="E47" s="164">
        <f>VLOOKUP(B47,engag!$A$1:$D$200,4,FALSE)</f>
        <v>2</v>
      </c>
      <c r="F47" s="210" t="e">
        <f>VLOOKUP(B47,Calcgeneral!$C$2:$U$200,17,FALSE)</f>
        <v>#N/A</v>
      </c>
      <c r="G47" s="171"/>
      <c r="H47" s="172">
        <v>94</v>
      </c>
      <c r="I47" s="162">
        <f>VLOOKUP(H47,Calcgeneral!$B$1:$J$200,2,FALSE)</f>
        <v>53</v>
      </c>
      <c r="J47" s="163" t="e">
        <f>VLOOKUP(I47,Calcgeneral!$C$2:$K$200,2,FALSE)</f>
        <v>#N/A</v>
      </c>
      <c r="K47" s="163" t="e">
        <f>VLOOKUP(I47,Calcgeneral!$C$2:$K$200,3,FALSE)</f>
        <v>#N/A</v>
      </c>
      <c r="L47" s="164">
        <f>VLOOKUP(I47,engag!$A$1:$D$200,4,FALSE)</f>
        <v>2</v>
      </c>
      <c r="M47" s="210" t="e">
        <f>VLOOKUP(I47,Calcgeneral!$C$2:$U$200,17,FALSE)</f>
        <v>#N/A</v>
      </c>
    </row>
    <row r="48" spans="1:13" s="179" customFormat="1" ht="13.5" customHeight="1">
      <c r="A48" s="170">
        <v>43</v>
      </c>
      <c r="B48" s="162">
        <f>VLOOKUP(A48,Calcgeneral!$B$1:$J$200,2,FALSE)</f>
        <v>30</v>
      </c>
      <c r="C48" s="163" t="str">
        <f>VLOOKUP(B48,Calcgeneral!$C$2:$K$200,2,FALSE)</f>
        <v>Bruno CAVELIER</v>
      </c>
      <c r="D48" s="163" t="str">
        <f>VLOOKUP(B48,Calcgeneral!$C$2:$K$200,3,FALSE)</f>
        <v>ECSL PERTUIS (84)</v>
      </c>
      <c r="E48" s="164">
        <f>VLOOKUP(B48,engag!$A$1:$D$200,4,FALSE)</f>
        <v>2</v>
      </c>
      <c r="F48" s="210" t="e">
        <f>VLOOKUP(B48,Calcgeneral!$C$2:$U$200,17,FALSE)</f>
        <v>#N/A</v>
      </c>
      <c r="G48" s="171"/>
      <c r="H48" s="173">
        <v>95</v>
      </c>
      <c r="I48" s="162">
        <f>VLOOKUP(H48,Calcgeneral!$B$1:$J$200,2,FALSE)</f>
        <v>53</v>
      </c>
      <c r="J48" s="163" t="e">
        <f>VLOOKUP(I48,Calcgeneral!$C$2:$K$200,2,FALSE)</f>
        <v>#N/A</v>
      </c>
      <c r="K48" s="163" t="e">
        <f>VLOOKUP(I48,Calcgeneral!$C$2:$K$200,3,FALSE)</f>
        <v>#N/A</v>
      </c>
      <c r="L48" s="164">
        <f>VLOOKUP(I48,engag!$A$1:$D$200,4,FALSE)</f>
        <v>2</v>
      </c>
      <c r="M48" s="210" t="e">
        <f>VLOOKUP(I48,Calcgeneral!$C$2:$U$200,17,FALSE)</f>
        <v>#N/A</v>
      </c>
    </row>
    <row r="49" spans="1:13" s="179" customFormat="1" ht="13.5" customHeight="1">
      <c r="A49" s="170">
        <v>44</v>
      </c>
      <c r="B49" s="162">
        <f>VLOOKUP(A49,Calcgeneral!$B$1:$J$200,2,FALSE)</f>
        <v>17</v>
      </c>
      <c r="C49" s="163" t="str">
        <f>VLOOKUP(B49,Calcgeneral!$C$2:$K$200,2,FALSE)</f>
        <v>Jérôme DUROU</v>
      </c>
      <c r="D49" s="163" t="str">
        <f>VLOOKUP(B49,Calcgeneral!$C$2:$K$200,3,FALSE)</f>
        <v>STADE MONTOIS (40)</v>
      </c>
      <c r="E49" s="164">
        <f>VLOOKUP(B49,engag!$A$1:$D$200,4,FALSE)</f>
        <v>1</v>
      </c>
      <c r="F49" s="210" t="e">
        <f>VLOOKUP(B49,Calcgeneral!$C$2:$U$200,17,FALSE)</f>
        <v>#N/A</v>
      </c>
      <c r="G49" s="171"/>
      <c r="H49" s="172">
        <v>96</v>
      </c>
      <c r="I49" s="162">
        <f>VLOOKUP(H49,Calcgeneral!$B$1:$J$200,2,FALSE)</f>
        <v>54</v>
      </c>
      <c r="J49" s="163" t="e">
        <f>VLOOKUP(I49,Calcgeneral!$C$2:$K$200,2,FALSE)</f>
        <v>#N/A</v>
      </c>
      <c r="K49" s="163" t="e">
        <f>VLOOKUP(I49,Calcgeneral!$C$2:$K$200,3,FALSE)</f>
        <v>#N/A</v>
      </c>
      <c r="L49" s="164">
        <f>VLOOKUP(I49,engag!$A$1:$D$200,4,FALSE)</f>
        <v>1</v>
      </c>
      <c r="M49" s="210" t="e">
        <f>VLOOKUP(I49,Calcgeneral!$C$2:$U$200,17,FALSE)</f>
        <v>#N/A</v>
      </c>
    </row>
    <row r="50" spans="1:13" s="179" customFormat="1" ht="13.5" customHeight="1">
      <c r="A50" s="170">
        <v>45</v>
      </c>
      <c r="B50" s="162">
        <f>VLOOKUP(A50,Calcgeneral!$B$1:$J$200,2,FALSE)</f>
        <v>94</v>
      </c>
      <c r="C50" s="163" t="str">
        <f>VLOOKUP(B50,Calcgeneral!$C$2:$K$200,2,FALSE)</f>
        <v>Christian RICAUD</v>
      </c>
      <c r="D50" s="163" t="str">
        <f>VLOOKUP(B50,Calcgeneral!$C$2:$K$200,3,FALSE)</f>
        <v>CSA EDELWEISS (65)</v>
      </c>
      <c r="E50" s="164">
        <f>VLOOKUP(B50,engag!$A$1:$D$200,4,FALSE)</f>
        <v>1</v>
      </c>
      <c r="F50" s="210" t="e">
        <f>VLOOKUP(B50,Calcgeneral!$C$2:$U$200,17,FALSE)</f>
        <v>#N/A</v>
      </c>
      <c r="G50" s="171"/>
      <c r="H50" s="173">
        <v>97</v>
      </c>
      <c r="I50" s="162">
        <f>VLOOKUP(H50,Calcgeneral!$B$1:$J$200,2,FALSE)</f>
        <v>56</v>
      </c>
      <c r="J50" s="163" t="e">
        <f>VLOOKUP(I50,Calcgeneral!$C$2:$K$200,2,FALSE)</f>
        <v>#N/A</v>
      </c>
      <c r="K50" s="163" t="e">
        <f>VLOOKUP(I50,Calcgeneral!$C$2:$K$200,3,FALSE)</f>
        <v>#N/A</v>
      </c>
      <c r="L50" s="164">
        <f>VLOOKUP(I50,engag!$A$1:$D$200,4,FALSE)</f>
        <v>1</v>
      </c>
      <c r="M50" s="210" t="e">
        <f>VLOOKUP(I50,Calcgeneral!$C$2:$U$200,17,FALSE)</f>
        <v>#N/A</v>
      </c>
    </row>
    <row r="51" spans="1:13" s="179" customFormat="1" ht="13.5" customHeight="1">
      <c r="A51" s="170">
        <v>46</v>
      </c>
      <c r="B51" s="162">
        <f>VLOOKUP(A51,Calcgeneral!$B$1:$J$200,2,FALSE)</f>
        <v>60</v>
      </c>
      <c r="C51" s="163" t="str">
        <f>VLOOKUP(B51,Calcgeneral!$C$2:$K$200,2,FALSE)</f>
        <v>Michel GALCERA</v>
      </c>
      <c r="D51" s="163" t="str">
        <f>VLOOKUP(B51,Calcgeneral!$C$2:$K$200,3,FALSE)</f>
        <v>VC PIERREFITTE-LUZ (65)</v>
      </c>
      <c r="E51" s="164">
        <f>VLOOKUP(B51,engag!$A$1:$D$200,4,FALSE)</f>
        <v>2</v>
      </c>
      <c r="F51" s="210" t="e">
        <f>VLOOKUP(B51,Calcgeneral!$C$2:$U$200,17,FALSE)</f>
        <v>#N/A</v>
      </c>
      <c r="G51" s="171"/>
      <c r="H51" s="172">
        <v>98</v>
      </c>
      <c r="I51" s="162">
        <f>VLOOKUP(H51,Calcgeneral!$B$1:$J$200,2,FALSE)</f>
        <v>69</v>
      </c>
      <c r="J51" s="163" t="e">
        <f>VLOOKUP(I51,Calcgeneral!$C$2:$K$200,2,FALSE)</f>
        <v>#N/A</v>
      </c>
      <c r="K51" s="163" t="e">
        <f>VLOOKUP(I51,Calcgeneral!$C$2:$K$200,3,FALSE)</f>
        <v>#N/A</v>
      </c>
      <c r="L51" s="164">
        <f>VLOOKUP(I51,engag!$A$1:$D$200,4,FALSE)</f>
        <v>2</v>
      </c>
      <c r="M51" s="210" t="e">
        <f>VLOOKUP(I51,Calcgeneral!$C$2:$U$200,17,FALSE)</f>
        <v>#N/A</v>
      </c>
    </row>
    <row r="52" spans="1:13" s="179" customFormat="1" ht="13.5" customHeight="1">
      <c r="A52" s="170">
        <v>47</v>
      </c>
      <c r="B52" s="162">
        <f>VLOOKUP(A52,Calcgeneral!$B$1:$J$200,2,FALSE)</f>
        <v>49</v>
      </c>
      <c r="C52" s="163" t="str">
        <f>VLOOKUP(B52,Calcgeneral!$C$2:$K$200,2,FALSE)</f>
        <v>Vincent DELMAS</v>
      </c>
      <c r="D52" s="163" t="str">
        <f>VLOOKUP(B52,Calcgeneral!$C$2:$K$200,3,FALSE)</f>
        <v>SAINT PAUL SPORTS (40)</v>
      </c>
      <c r="E52" s="164">
        <f>VLOOKUP(B52,engag!$A$1:$D$200,4,FALSE)</f>
        <v>1</v>
      </c>
      <c r="F52" s="210" t="e">
        <f>VLOOKUP(B52,Calcgeneral!$C$2:$U$200,17,FALSE)</f>
        <v>#N/A</v>
      </c>
      <c r="G52" s="171"/>
      <c r="H52" s="173">
        <v>99</v>
      </c>
      <c r="I52" s="162">
        <f>VLOOKUP(H52,Calcgeneral!$B$1:$J$200,2,FALSE)</f>
        <v>83</v>
      </c>
      <c r="J52" s="163" t="e">
        <f>VLOOKUP(I52,Calcgeneral!$C$2:$K$200,2,FALSE)</f>
        <v>#N/A</v>
      </c>
      <c r="K52" s="163" t="e">
        <f>VLOOKUP(I52,Calcgeneral!$C$2:$K$200,3,FALSE)</f>
        <v>#N/A</v>
      </c>
      <c r="L52" s="164">
        <f>VLOOKUP(I52,engag!$A$1:$D$200,4,FALSE)</f>
        <v>1</v>
      </c>
      <c r="M52" s="210" t="e">
        <f>VLOOKUP(I52,Calcgeneral!$C$2:$U$200,17,FALSE)</f>
        <v>#N/A</v>
      </c>
    </row>
    <row r="53" spans="1:13" s="179" customFormat="1" ht="13.5" customHeight="1">
      <c r="A53" s="170">
        <v>48</v>
      </c>
      <c r="B53" s="162">
        <f>VLOOKUP(A53,Calcgeneral!$B$1:$J$200,2,FALSE)</f>
        <v>20</v>
      </c>
      <c r="C53" s="163" t="str">
        <f>VLOOKUP(B53,Calcgeneral!$C$2:$K$200,2,FALSE)</f>
        <v>Julien CHEVERRY</v>
      </c>
      <c r="D53" s="163" t="str">
        <f>VLOOKUP(B53,Calcgeneral!$C$2:$K$200,3,FALSE)</f>
        <v>FIRSTEAM (64)</v>
      </c>
      <c r="E53" s="164">
        <f>VLOOKUP(B53,engag!$A$1:$D$200,4,FALSE)</f>
        <v>2</v>
      </c>
      <c r="F53" s="210" t="e">
        <f>VLOOKUP(B53,Calcgeneral!$C$2:$U$200,17,FALSE)</f>
        <v>#N/A</v>
      </c>
      <c r="G53" s="171"/>
      <c r="H53" s="172">
        <v>100</v>
      </c>
      <c r="I53" s="162">
        <f>VLOOKUP(H53,Calcgeneral!$B$1:$J$200,2,FALSE)</f>
        <v>86</v>
      </c>
      <c r="J53" s="163" t="e">
        <f>VLOOKUP(I53,Calcgeneral!$C$2:$K$200,2,FALSE)</f>
        <v>#N/A</v>
      </c>
      <c r="K53" s="163" t="e">
        <f>VLOOKUP(I53,Calcgeneral!$C$2:$K$200,3,FALSE)</f>
        <v>#N/A</v>
      </c>
      <c r="L53" s="164">
        <f>VLOOKUP(I53,engag!$A$1:$D$200,4,FALSE)</f>
        <v>1</v>
      </c>
      <c r="M53" s="210" t="e">
        <f>VLOOKUP(I53,Calcgeneral!$C$2:$U$200,17,FALSE)</f>
        <v>#N/A</v>
      </c>
    </row>
    <row r="54" spans="1:13" s="179" customFormat="1" ht="13.5" customHeight="1">
      <c r="A54" s="170">
        <v>49</v>
      </c>
      <c r="B54" s="162">
        <f>VLOOKUP(A54,Calcgeneral!$B$1:$J$200,2,FALSE)</f>
        <v>79</v>
      </c>
      <c r="C54" s="163" t="str">
        <f>VLOOKUP(B54,Calcgeneral!$C$2:$K$200,2,FALSE)</f>
        <v>Dorian SEVIN</v>
      </c>
      <c r="D54" s="163" t="str">
        <f>VLOOKUP(B54,Calcgeneral!$C$2:$K$200,3,FALSE)</f>
        <v>LE FOUSSERET (31)</v>
      </c>
      <c r="E54" s="164">
        <f>VLOOKUP(B54,engag!$A$1:$D$200,4,FALSE)</f>
        <v>1</v>
      </c>
      <c r="F54" s="210" t="e">
        <f>VLOOKUP(B54,Calcgeneral!$C$2:$U$200,17,FALSE)</f>
        <v>#N/A</v>
      </c>
      <c r="G54" s="171"/>
      <c r="H54" s="173">
        <v>101</v>
      </c>
      <c r="I54" s="162">
        <f>VLOOKUP(H54,Calcgeneral!$B$1:$J$200,2,FALSE)</f>
        <v>88</v>
      </c>
      <c r="J54" s="163" t="e">
        <f>VLOOKUP(I54,Calcgeneral!$C$2:$K$200,2,FALSE)</f>
        <v>#N/A</v>
      </c>
      <c r="K54" s="163" t="e">
        <f>VLOOKUP(I54,Calcgeneral!$C$2:$K$200,3,FALSE)</f>
        <v>#N/A</v>
      </c>
      <c r="L54" s="164">
        <f>VLOOKUP(I54,engag!$A$1:$D$200,4,FALSE)</f>
        <v>2</v>
      </c>
      <c r="M54" s="210" t="e">
        <f>VLOOKUP(I54,Calcgeneral!$C$2:$U$200,17,FALSE)</f>
        <v>#N/A</v>
      </c>
    </row>
    <row r="55" spans="1:13" s="179" customFormat="1" ht="13.5" customHeight="1">
      <c r="A55" s="170">
        <v>50</v>
      </c>
      <c r="B55" s="162">
        <f>VLOOKUP(A55,Calcgeneral!$B$1:$J$200,2,FALSE)</f>
        <v>7</v>
      </c>
      <c r="C55" s="163" t="str">
        <f>VLOOKUP(B55,Calcgeneral!$C$2:$K$200,2,FALSE)</f>
        <v>Pascal CAUMONT</v>
      </c>
      <c r="D55" s="163" t="str">
        <f>VLOOKUP(B55,Calcgeneral!$C$2:$K$200,3,FALSE)</f>
        <v>CC MADIRAN (65)</v>
      </c>
      <c r="E55" s="164">
        <f>VLOOKUP(B55,engag!$A$1:$D$200,4,FALSE)</f>
        <v>1</v>
      </c>
      <c r="F55" s="210" t="e">
        <f>VLOOKUP(B55,Calcgeneral!$C$2:$U$200,17,FALSE)</f>
        <v>#N/A</v>
      </c>
      <c r="G55" s="171"/>
      <c r="H55" s="172">
        <v>102</v>
      </c>
      <c r="I55" s="218" t="e">
        <f>VLOOKUP(H55,Calcgeneral!$B$1:$J$200,2,FALSE)</f>
        <v>#N/A</v>
      </c>
      <c r="J55" s="219" t="e">
        <f>VLOOKUP(I55,Calcgeneral!$C$2:$K$200,2,FALSE)</f>
        <v>#N/A</v>
      </c>
      <c r="K55" s="219" t="e">
        <f>VLOOKUP(I55,Calcgeneral!$C$2:$K$200,3,FALSE)</f>
        <v>#N/A</v>
      </c>
      <c r="L55" s="220" t="e">
        <f>VLOOKUP(I55,engag!$A$1:$D$200,4,FALSE)</f>
        <v>#N/A</v>
      </c>
      <c r="M55" s="221" t="e">
        <f>VLOOKUP(I55,Calcgeneral!$C$2:$U$200,17,FALSE)</f>
        <v>#N/A</v>
      </c>
    </row>
    <row r="56" spans="1:13" s="179" customFormat="1" ht="13.5" customHeight="1">
      <c r="A56" s="170">
        <v>51</v>
      </c>
      <c r="B56" s="162">
        <f>VLOOKUP(A56,Calcgeneral!$B$1:$J$200,2,FALSE)</f>
        <v>99</v>
      </c>
      <c r="C56" s="163" t="str">
        <f>VLOOKUP(B56,Calcgeneral!$C$2:$K$200,2,FALSE)</f>
        <v>Laurent AIROLDI</v>
      </c>
      <c r="D56" s="163" t="str">
        <f>VLOOKUP(B56,Calcgeneral!$C$2:$K$200,3,FALSE)</f>
        <v>VC MAUVEZINOIS (32)</v>
      </c>
      <c r="E56" s="164">
        <f>VLOOKUP(B56,engag!$A$1:$D$200,4,FALSE)</f>
        <v>2</v>
      </c>
      <c r="F56" s="210" t="e">
        <f>VLOOKUP(B56,Calcgeneral!$C$2:$U$200,17,FALSE)</f>
        <v>#N/A</v>
      </c>
      <c r="G56" s="171"/>
      <c r="H56" s="173">
        <v>103</v>
      </c>
      <c r="I56" s="218" t="e">
        <f>VLOOKUP(H56,Calcgeneral!$B$1:$J$200,2,FALSE)</f>
        <v>#N/A</v>
      </c>
      <c r="J56" s="219" t="e">
        <f>VLOOKUP(I56,Calcgeneral!$C$2:$K$200,2,FALSE)</f>
        <v>#N/A</v>
      </c>
      <c r="K56" s="219" t="e">
        <f>VLOOKUP(I56,Calcgeneral!$C$2:$K$200,3,FALSE)</f>
        <v>#N/A</v>
      </c>
      <c r="L56" s="220" t="e">
        <f>VLOOKUP(I56,engag!$A$1:$D$200,4,FALSE)</f>
        <v>#N/A</v>
      </c>
      <c r="M56" s="221" t="e">
        <f>VLOOKUP(I56,Calcgeneral!$C$2:$U$200,17,FALSE)</f>
        <v>#N/A</v>
      </c>
    </row>
    <row r="57" spans="1:13" s="179" customFormat="1" ht="13.5" customHeight="1">
      <c r="A57" s="174">
        <v>52</v>
      </c>
      <c r="B57" s="165">
        <f>VLOOKUP(A57,Calcgeneral!$B$1:$J$200,2,FALSE)</f>
        <v>12</v>
      </c>
      <c r="C57" s="166" t="str">
        <f>VLOOKUP(B57,Calcgeneral!$C$2:$K$200,2,FALSE)</f>
        <v>Ludovic FABRIE</v>
      </c>
      <c r="D57" s="166" t="str">
        <f>VLOOKUP(B57,Calcgeneral!$C$2:$K$200,3,FALSE)</f>
        <v>ACMO  (87)</v>
      </c>
      <c r="E57" s="164">
        <f>VLOOKUP(B57,engag!$A$1:$D$200,4,FALSE)</f>
        <v>1</v>
      </c>
      <c r="F57" s="210" t="e">
        <f>VLOOKUP(B57,Calcgeneral!$C$2:$U$200,17,FALSE)</f>
        <v>#N/A</v>
      </c>
      <c r="G57" s="175"/>
      <c r="H57" s="176">
        <v>104</v>
      </c>
      <c r="I57" s="222" t="e">
        <f>VLOOKUP(H57,Calcgeneral!$B$1:$J$200,2,FALSE)</f>
        <v>#N/A</v>
      </c>
      <c r="J57" s="223" t="e">
        <f>VLOOKUP(I57,Calcgeneral!$C$2:$K$200,2,FALSE)</f>
        <v>#N/A</v>
      </c>
      <c r="K57" s="223" t="e">
        <f>VLOOKUP(I57,Calcgeneral!$C$2:$K$200,3,FALSE)</f>
        <v>#N/A</v>
      </c>
      <c r="L57" s="220" t="e">
        <f>VLOOKUP(I57,engag!$A$1:$D$200,4,FALSE)</f>
        <v>#N/A</v>
      </c>
      <c r="M57" s="224" t="e">
        <f>VLOOKUP(I57,Calcgeneral!$C$2:$U$200,17,FALSE)</f>
        <v>#N/A</v>
      </c>
    </row>
    <row r="58" spans="1:13" s="179" customFormat="1" ht="13.5" customHeight="1">
      <c r="A58" s="180"/>
      <c r="B58" s="180"/>
      <c r="D58" s="180"/>
      <c r="E58" s="160"/>
      <c r="F58" s="160"/>
      <c r="H58" s="180"/>
      <c r="L58" s="160"/>
      <c r="M58" s="180"/>
    </row>
    <row r="59" spans="1:13" s="179" customFormat="1" ht="13.5" customHeight="1">
      <c r="A59" s="180"/>
      <c r="B59" s="180"/>
      <c r="D59" s="180"/>
      <c r="E59" s="180"/>
      <c r="F59" s="180"/>
      <c r="H59" s="180"/>
      <c r="L59" s="180"/>
      <c r="M59" s="180"/>
    </row>
    <row r="60" spans="1:13" s="179" customFormat="1" ht="13.5" customHeight="1">
      <c r="A60" s="180"/>
      <c r="B60" s="180"/>
      <c r="D60" s="180"/>
      <c r="E60" s="180"/>
      <c r="F60" s="180"/>
      <c r="H60" s="180"/>
      <c r="L60" s="180"/>
      <c r="M60" s="180"/>
    </row>
    <row r="61" spans="1:13" s="179" customFormat="1" ht="13.5" customHeight="1">
      <c r="A61" s="180"/>
      <c r="B61" s="180"/>
      <c r="D61" s="180"/>
      <c r="E61" s="180"/>
      <c r="F61" s="180"/>
      <c r="H61" s="180"/>
      <c r="L61" s="180"/>
      <c r="M61" s="180"/>
    </row>
    <row r="62" spans="1:13" s="179" customFormat="1" ht="13.5" customHeight="1">
      <c r="A62" s="180"/>
      <c r="B62" s="180"/>
      <c r="D62" s="180"/>
      <c r="E62" s="180"/>
      <c r="F62" s="180"/>
      <c r="H62" s="180"/>
      <c r="L62" s="180"/>
      <c r="M62" s="180"/>
    </row>
    <row r="63" spans="1:13" s="179" customFormat="1" ht="13.5" customHeight="1">
      <c r="A63" s="180"/>
      <c r="B63" s="180"/>
      <c r="D63" s="180"/>
      <c r="E63" s="180"/>
      <c r="F63" s="180"/>
      <c r="H63" s="180"/>
      <c r="L63" s="180"/>
      <c r="M63" s="180"/>
    </row>
    <row r="64" spans="1:13" s="179" customFormat="1" ht="13.5" customHeight="1">
      <c r="A64" s="180"/>
      <c r="B64" s="180"/>
      <c r="D64" s="180"/>
      <c r="E64" s="180"/>
      <c r="F64" s="180"/>
      <c r="H64" s="180"/>
      <c r="L64" s="180"/>
      <c r="M64" s="180"/>
    </row>
    <row r="65" spans="1:13" s="179" customFormat="1" ht="13.5" customHeight="1">
      <c r="A65" s="180"/>
      <c r="B65" s="180"/>
      <c r="D65" s="180"/>
      <c r="E65" s="180"/>
      <c r="F65" s="180"/>
      <c r="H65" s="180"/>
      <c r="L65" s="180"/>
      <c r="M65" s="180"/>
    </row>
    <row r="66" spans="1:13" s="179" customFormat="1" ht="13.5" customHeight="1">
      <c r="A66" s="180"/>
      <c r="B66" s="180"/>
      <c r="D66" s="180"/>
      <c r="E66" s="180"/>
      <c r="F66" s="180"/>
      <c r="H66" s="180"/>
      <c r="L66" s="180"/>
      <c r="M66" s="180"/>
    </row>
    <row r="67" spans="1:13" s="179" customFormat="1" ht="13.5" customHeight="1">
      <c r="A67" s="180"/>
      <c r="B67" s="180"/>
      <c r="D67" s="180"/>
      <c r="E67" s="180"/>
      <c r="F67" s="180"/>
      <c r="H67" s="180"/>
      <c r="L67" s="180"/>
      <c r="M67" s="180"/>
    </row>
    <row r="68" spans="1:13" s="179" customFormat="1" ht="13.5" customHeight="1">
      <c r="A68" s="180"/>
      <c r="B68" s="180"/>
      <c r="D68" s="180"/>
      <c r="E68" s="180"/>
      <c r="F68" s="180"/>
      <c r="H68" s="180"/>
      <c r="L68" s="180"/>
      <c r="M68" s="180"/>
    </row>
    <row r="69" spans="1:13" s="179" customFormat="1" ht="13.5" customHeight="1">
      <c r="A69" s="180"/>
      <c r="B69" s="180"/>
      <c r="D69" s="180"/>
      <c r="E69" s="180"/>
      <c r="F69" s="180"/>
      <c r="H69" s="180"/>
      <c r="L69" s="180"/>
      <c r="M69" s="180"/>
    </row>
    <row r="70" spans="1:13" s="179" customFormat="1" ht="13.5" customHeight="1">
      <c r="A70" s="180"/>
      <c r="B70" s="180"/>
      <c r="D70" s="180"/>
      <c r="E70" s="180"/>
      <c r="F70" s="180"/>
      <c r="H70" s="180"/>
      <c r="L70" s="180"/>
      <c r="M70" s="180"/>
    </row>
    <row r="71" spans="1:13" s="179" customFormat="1" ht="13.5" customHeight="1">
      <c r="A71" s="180"/>
      <c r="B71" s="180"/>
      <c r="D71" s="180"/>
      <c r="E71" s="180"/>
      <c r="F71" s="180"/>
      <c r="H71" s="180"/>
      <c r="L71" s="180"/>
      <c r="M71" s="180"/>
    </row>
    <row r="72" spans="1:13" s="179" customFormat="1" ht="13.5" customHeight="1">
      <c r="A72" s="180"/>
      <c r="B72" s="180"/>
      <c r="D72" s="180"/>
      <c r="E72" s="180"/>
      <c r="F72" s="180"/>
      <c r="H72" s="180"/>
      <c r="L72" s="180"/>
      <c r="M72" s="180"/>
    </row>
    <row r="73" spans="1:13" s="179" customFormat="1" ht="13.5" customHeight="1">
      <c r="A73" s="180"/>
      <c r="B73" s="180"/>
      <c r="D73" s="180"/>
      <c r="E73" s="180"/>
      <c r="F73" s="180"/>
      <c r="H73" s="180"/>
      <c r="L73" s="180"/>
      <c r="M73" s="180"/>
    </row>
    <row r="74" spans="1:13" s="179" customFormat="1" ht="13.5" customHeight="1">
      <c r="A74" s="180"/>
      <c r="B74" s="180"/>
      <c r="D74" s="180"/>
      <c r="E74" s="180"/>
      <c r="F74" s="180"/>
      <c r="H74" s="180"/>
      <c r="L74" s="180"/>
      <c r="M74" s="180"/>
    </row>
    <row r="75" spans="1:13" s="179" customFormat="1" ht="13.5" customHeight="1">
      <c r="A75" s="180"/>
      <c r="B75" s="180"/>
      <c r="D75" s="180"/>
      <c r="E75" s="180"/>
      <c r="F75" s="180"/>
      <c r="H75" s="180"/>
      <c r="L75" s="180"/>
      <c r="M75" s="180"/>
    </row>
    <row r="76" spans="1:13" s="179" customFormat="1" ht="13.5" customHeight="1">
      <c r="A76" s="180"/>
      <c r="B76" s="180"/>
      <c r="D76" s="180"/>
      <c r="E76" s="180"/>
      <c r="F76" s="180"/>
      <c r="H76" s="180"/>
      <c r="L76" s="180"/>
      <c r="M76" s="180"/>
    </row>
    <row r="77" spans="1:13" s="134" customFormat="1" ht="13.5" customHeight="1">
      <c r="A77" s="133"/>
      <c r="B77" s="133"/>
      <c r="D77" s="133"/>
      <c r="E77" s="133"/>
      <c r="F77" s="133"/>
      <c r="H77" s="133"/>
      <c r="L77" s="133"/>
      <c r="M77" s="133"/>
    </row>
    <row r="78" spans="1:13" s="134" customFormat="1" ht="13.5" customHeight="1">
      <c r="A78" s="133"/>
      <c r="B78" s="133"/>
      <c r="D78" s="133"/>
      <c r="E78" s="133"/>
      <c r="F78" s="133"/>
      <c r="H78" s="133"/>
      <c r="L78" s="133"/>
      <c r="M78" s="133"/>
    </row>
    <row r="79" spans="1:13" s="134" customFormat="1" ht="13.5" customHeight="1">
      <c r="A79" s="133"/>
      <c r="B79" s="133"/>
      <c r="D79" s="133"/>
      <c r="E79" s="133"/>
      <c r="F79" s="133"/>
      <c r="H79" s="133"/>
      <c r="L79" s="133"/>
      <c r="M79" s="133"/>
    </row>
    <row r="80" spans="1:13" s="134" customFormat="1" ht="13.5" customHeight="1">
      <c r="A80" s="133"/>
      <c r="B80" s="133"/>
      <c r="D80" s="133"/>
      <c r="E80" s="133"/>
      <c r="F80" s="133"/>
      <c r="H80" s="133"/>
      <c r="L80" s="133"/>
      <c r="M80" s="133"/>
    </row>
    <row r="81" spans="1:13" s="134" customFormat="1" ht="13.5" customHeight="1">
      <c r="A81" s="133"/>
      <c r="B81" s="133"/>
      <c r="D81" s="133"/>
      <c r="E81" s="133"/>
      <c r="F81" s="133"/>
      <c r="H81" s="133"/>
      <c r="L81" s="133"/>
      <c r="M81" s="133"/>
    </row>
    <row r="82" spans="1:13" s="134" customFormat="1" ht="13.5" customHeight="1">
      <c r="A82" s="133"/>
      <c r="B82" s="133"/>
      <c r="D82" s="133"/>
      <c r="E82" s="133"/>
      <c r="F82" s="133"/>
      <c r="H82" s="133"/>
      <c r="L82" s="133"/>
      <c r="M82" s="133"/>
    </row>
  </sheetData>
  <sheetProtection/>
  <mergeCells count="3">
    <mergeCell ref="A2:M2"/>
    <mergeCell ref="A3:M3"/>
    <mergeCell ref="A4:M4"/>
  </mergeCells>
  <printOptions/>
  <pageMargins left="0" right="0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2:M79"/>
  <sheetViews>
    <sheetView zoomScalePageLayoutView="0" workbookViewId="0" topLeftCell="A1">
      <selection activeCell="A4" sqref="A4:M4"/>
    </sheetView>
  </sheetViews>
  <sheetFormatPr defaultColWidth="11.421875" defaultRowHeight="12.75"/>
  <cols>
    <col min="1" max="1" width="4.7109375" style="1" bestFit="1" customWidth="1"/>
    <col min="2" max="2" width="3.57421875" style="1" bestFit="1" customWidth="1"/>
    <col min="3" max="3" width="17.7109375" style="2" customWidth="1"/>
    <col min="4" max="4" width="12.8515625" style="1" bestFit="1" customWidth="1"/>
    <col min="5" max="5" width="4.28125" style="1" bestFit="1" customWidth="1"/>
    <col min="6" max="6" width="7.140625" style="1" bestFit="1" customWidth="1"/>
    <col min="7" max="7" width="0.5625" style="2" customWidth="1"/>
    <col min="8" max="8" width="4.7109375" style="1" bestFit="1" customWidth="1"/>
    <col min="9" max="9" width="4.421875" style="2" bestFit="1" customWidth="1"/>
    <col min="10" max="10" width="17.7109375" style="2" customWidth="1"/>
    <col min="11" max="11" width="12.00390625" style="2" customWidth="1"/>
    <col min="12" max="12" width="4.421875" style="1" bestFit="1" customWidth="1"/>
    <col min="13" max="13" width="7.140625" style="1" bestFit="1" customWidth="1"/>
    <col min="14" max="16384" width="11.421875" style="2" customWidth="1"/>
  </cols>
  <sheetData>
    <row r="1" ht="12"/>
    <row r="2" spans="1:13" ht="18">
      <c r="A2" s="226" t="s">
        <v>71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ht="15">
      <c r="A3" s="227" t="s">
        <v>81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3" ht="12.75">
      <c r="A4" s="228" t="s">
        <v>234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</row>
    <row r="5" spans="1:13" s="26" customFormat="1" ht="12.75" customHeight="1">
      <c r="A5" s="68" t="s">
        <v>4</v>
      </c>
      <c r="B5" s="27" t="s">
        <v>1</v>
      </c>
      <c r="C5" s="27" t="s">
        <v>2</v>
      </c>
      <c r="D5" s="27" t="s">
        <v>0</v>
      </c>
      <c r="E5" s="27" t="s">
        <v>14</v>
      </c>
      <c r="F5" s="27" t="s">
        <v>5</v>
      </c>
      <c r="G5" s="78"/>
      <c r="H5" s="68" t="s">
        <v>4</v>
      </c>
      <c r="I5" s="27" t="s">
        <v>1</v>
      </c>
      <c r="J5" s="27" t="s">
        <v>2</v>
      </c>
      <c r="K5" s="27" t="s">
        <v>0</v>
      </c>
      <c r="L5" s="27" t="s">
        <v>14</v>
      </c>
      <c r="M5" s="27" t="s">
        <v>5</v>
      </c>
    </row>
    <row r="6" spans="1:13" s="178" customFormat="1" ht="13.5" customHeight="1">
      <c r="A6" s="167">
        <v>1</v>
      </c>
      <c r="B6" s="158">
        <f>VLOOKUP(A6,Calcgeneral!$B$1:$J$200,2,FALSE)</f>
        <v>5</v>
      </c>
      <c r="C6" s="159" t="str">
        <f>VLOOKUP(B6,Calcgeneral!$C$2:$K$200,2,FALSE)</f>
        <v>Yohan TRIMOULET</v>
      </c>
      <c r="D6" s="159" t="str">
        <f>VLOOKUP(B6,Calcgeneral!$C$2:$K$200,3,FALSE)</f>
        <v>ACCRO VELO (47)</v>
      </c>
      <c r="E6" s="160">
        <f>VLOOKUP(B6,engag!$A$1:$D$200,4,FALSE)</f>
        <v>1</v>
      </c>
      <c r="F6" s="161" t="e">
        <f>VLOOKUP(B6,Calcgeneral!$C$2:$U$200,9,FALSE)</f>
        <v>#N/A</v>
      </c>
      <c r="G6" s="168"/>
      <c r="H6" s="169">
        <v>53</v>
      </c>
      <c r="I6" s="158">
        <f>VLOOKUP(H6,Calcgeneral!$B$1:$J$200,2,FALSE)</f>
        <v>84</v>
      </c>
      <c r="J6" s="159" t="str">
        <f>VLOOKUP(I6,Calcgeneral!$C$2:$K$200,2,FALSE)</f>
        <v>Roman TURROQUES</v>
      </c>
      <c r="K6" s="159" t="str">
        <f>VLOOKUP(I6,Calcgeneral!$C$2:$K$200,3,FALSE)</f>
        <v>AS VILLEMUR CYCLISME (31)</v>
      </c>
      <c r="L6" s="160">
        <f>VLOOKUP(I6,engag!$A$1:$D$200,4,FALSE)</f>
        <v>1</v>
      </c>
      <c r="M6" s="211" t="e">
        <f>VLOOKUP(I6,Calcgeneral!$C$2:$U$200,19,FALSE)</f>
        <v>#N/A</v>
      </c>
    </row>
    <row r="7" spans="1:13" s="179" customFormat="1" ht="13.5" customHeight="1">
      <c r="A7" s="170">
        <v>2</v>
      </c>
      <c r="B7" s="162">
        <f>VLOOKUP(A7,Calcgeneral!$B$1:$J$200,2,FALSE)</f>
        <v>23</v>
      </c>
      <c r="C7" s="163" t="str">
        <f>VLOOKUP(B7,Calcgeneral!$C$2:$K$200,2,FALSE)</f>
        <v>Romain BAZALGETTE</v>
      </c>
      <c r="D7" s="163" t="str">
        <f>VLOOKUP(B7,Calcgeneral!$C$2:$K$200,3,FALSE)</f>
        <v>FIRSTEAM (64)</v>
      </c>
      <c r="E7" s="164">
        <f>VLOOKUP(B7,engag!$A$1:$D$200,4,FALSE)</f>
        <v>1</v>
      </c>
      <c r="F7" s="210" t="e">
        <f>VLOOKUP(B7,Calcgeneral!$C$2:$U$200,19,FALSE)</f>
        <v>#N/A</v>
      </c>
      <c r="G7" s="171"/>
      <c r="H7" s="172">
        <v>54</v>
      </c>
      <c r="I7" s="162">
        <f>VLOOKUP(H7,Calcgeneral!$B$1:$J$200,2,FALSE)</f>
        <v>89</v>
      </c>
      <c r="J7" s="163" t="str">
        <f>VLOOKUP(I7,Calcgeneral!$C$2:$K$200,2,FALSE)</f>
        <v>Jacques FALLIERO</v>
      </c>
      <c r="K7" s="163" t="str">
        <f>VLOOKUP(I7,Calcgeneral!$C$2:$K$200,3,FALSE)</f>
        <v>UV LOURDES (65)</v>
      </c>
      <c r="L7" s="164">
        <f>VLOOKUP(I7,engag!$A$1:$D$200,4,FALSE)</f>
        <v>1</v>
      </c>
      <c r="M7" s="210" t="e">
        <f>VLOOKUP(I7,Calcgeneral!$C$2:$U$200,19,FALSE)</f>
        <v>#N/A</v>
      </c>
    </row>
    <row r="8" spans="1:13" s="179" customFormat="1" ht="13.5" customHeight="1">
      <c r="A8" s="170">
        <v>3</v>
      </c>
      <c r="B8" s="162">
        <f>VLOOKUP(A8,Calcgeneral!$B$1:$J$200,2,FALSE)</f>
        <v>4</v>
      </c>
      <c r="C8" s="163" t="str">
        <f>VLOOKUP(B8,Calcgeneral!$C$2:$K$200,2,FALSE)</f>
        <v>Jérémie SOUTON</v>
      </c>
      <c r="D8" s="163" t="str">
        <f>VLOOKUP(B8,Calcgeneral!$C$2:$K$200,3,FALSE)</f>
        <v>ACCRO VELO (47)</v>
      </c>
      <c r="E8" s="164">
        <f>VLOOKUP(B8,engag!$A$1:$D$200,4,FALSE)</f>
        <v>1</v>
      </c>
      <c r="F8" s="210" t="e">
        <f>VLOOKUP(B8,Calcgeneral!$C$2:$U$200,19,FALSE)</f>
        <v>#N/A</v>
      </c>
      <c r="G8" s="171"/>
      <c r="H8" s="173">
        <v>55</v>
      </c>
      <c r="I8" s="162">
        <f>VLOOKUP(H8,Calcgeneral!$B$1:$J$200,2,FALSE)</f>
        <v>96</v>
      </c>
      <c r="J8" s="163" t="str">
        <f>VLOOKUP(I8,Calcgeneral!$C$2:$K$200,2,FALSE)</f>
        <v>Franck VERNIS</v>
      </c>
      <c r="K8" s="163" t="str">
        <f>VLOOKUP(I8,Calcgeneral!$C$2:$K$200,3,FALSE)</f>
        <v>EST BEARN CYCLOSPORT (64)</v>
      </c>
      <c r="L8" s="164">
        <f>VLOOKUP(I8,engag!$A$1:$D$200,4,FALSE)</f>
        <v>1</v>
      </c>
      <c r="M8" s="210" t="e">
        <f>VLOOKUP(I8,Calcgeneral!$C$2:$U$200,19,FALSE)</f>
        <v>#N/A</v>
      </c>
    </row>
    <row r="9" spans="1:13" s="179" customFormat="1" ht="13.5" customHeight="1">
      <c r="A9" s="170">
        <v>4</v>
      </c>
      <c r="B9" s="162">
        <f>VLOOKUP(A9,Calcgeneral!$B$1:$J$200,2,FALSE)</f>
        <v>77</v>
      </c>
      <c r="C9" s="163" t="str">
        <f>VLOOKUP(B9,Calcgeneral!$C$2:$K$200,2,FALSE)</f>
        <v>Nicolas MARTIN</v>
      </c>
      <c r="D9" s="163" t="str">
        <f>VLOOKUP(B9,Calcgeneral!$C$2:$K$200,3,FALSE)</f>
        <v>LE FOUSSERET (31)</v>
      </c>
      <c r="E9" s="164">
        <f>VLOOKUP(B9,engag!$A$1:$D$200,4,FALSE)</f>
        <v>1</v>
      </c>
      <c r="F9" s="210" t="e">
        <f>VLOOKUP(B9,Calcgeneral!$C$2:$U$200,19,FALSE)</f>
        <v>#N/A</v>
      </c>
      <c r="G9" s="171"/>
      <c r="H9" s="172">
        <v>56</v>
      </c>
      <c r="I9" s="162">
        <f>VLOOKUP(H9,Calcgeneral!$B$1:$J$200,2,FALSE)</f>
        <v>13</v>
      </c>
      <c r="J9" s="163" t="str">
        <f>VLOOKUP(I9,Calcgeneral!$C$2:$K$200,2,FALSE)</f>
        <v>Sylvain LAFORE</v>
      </c>
      <c r="K9" s="163" t="str">
        <f>VLOOKUP(I9,Calcgeneral!$C$2:$K$200,3,FALSE)</f>
        <v>ACMO  (87)</v>
      </c>
      <c r="L9" s="164">
        <f>VLOOKUP(I9,engag!$A$1:$D$200,4,FALSE)</f>
        <v>1</v>
      </c>
      <c r="M9" s="210" t="e">
        <f>VLOOKUP(I9,Calcgeneral!$C$2:$U$200,19,FALSE)</f>
        <v>#N/A</v>
      </c>
    </row>
    <row r="10" spans="1:13" s="179" customFormat="1" ht="13.5" customHeight="1">
      <c r="A10" s="170">
        <v>5</v>
      </c>
      <c r="B10" s="162">
        <f>VLOOKUP(A10,Calcgeneral!$B$1:$J$200,2,FALSE)</f>
        <v>11</v>
      </c>
      <c r="C10" s="163" t="str">
        <f>VLOOKUP(B10,Calcgeneral!$C$2:$K$200,2,FALSE)</f>
        <v>Nicolas BASTIEN</v>
      </c>
      <c r="D10" s="163" t="str">
        <f>VLOOKUP(B10,Calcgeneral!$C$2:$K$200,3,FALSE)</f>
        <v>ACMO  (87)</v>
      </c>
      <c r="E10" s="164">
        <f>VLOOKUP(B10,engag!$A$1:$D$200,4,FALSE)</f>
        <v>1</v>
      </c>
      <c r="F10" s="210" t="e">
        <f>VLOOKUP(B10,Calcgeneral!$C$2:$U$200,19,FALSE)</f>
        <v>#N/A</v>
      </c>
      <c r="G10" s="171"/>
      <c r="H10" s="173">
        <v>57</v>
      </c>
      <c r="I10" s="162">
        <f>VLOOKUP(H10,Calcgeneral!$B$1:$J$200,2,FALSE)</f>
        <v>65</v>
      </c>
      <c r="J10" s="163" t="str">
        <f>VLOOKUP(I10,Calcgeneral!$C$2:$K$200,2,FALSE)</f>
        <v>Frédéric IGLESIAS</v>
      </c>
      <c r="K10" s="163" t="str">
        <f>VLOOKUP(I10,Calcgeneral!$C$2:$K$200,3,FALSE)</f>
        <v>UC LAVEDAN (65)</v>
      </c>
      <c r="L10" s="164">
        <f>VLOOKUP(I10,engag!$A$1:$D$200,4,FALSE)</f>
        <v>1</v>
      </c>
      <c r="M10" s="210" t="e">
        <f>VLOOKUP(I10,Calcgeneral!$C$2:$U$200,19,FALSE)</f>
        <v>#N/A</v>
      </c>
    </row>
    <row r="11" spans="1:13" s="179" customFormat="1" ht="13.5" customHeight="1">
      <c r="A11" s="170">
        <v>6</v>
      </c>
      <c r="B11" s="162">
        <f>VLOOKUP(A11,Calcgeneral!$B$1:$J$200,2,FALSE)</f>
        <v>39</v>
      </c>
      <c r="C11" s="163" t="str">
        <f>VLOOKUP(B11,Calcgeneral!$C$2:$K$200,2,FALSE)</f>
        <v>Christophe MONTAUBAN</v>
      </c>
      <c r="D11" s="163" t="str">
        <f>VLOOKUP(B11,Calcgeneral!$C$2:$K$200,3,FALSE)</f>
        <v>ST GAUDENS (31)</v>
      </c>
      <c r="E11" s="164">
        <f>VLOOKUP(B11,engag!$A$1:$D$200,4,FALSE)</f>
        <v>1</v>
      </c>
      <c r="F11" s="210" t="e">
        <f>VLOOKUP(B11,Calcgeneral!$C$2:$U$200,19,FALSE)</f>
        <v>#N/A</v>
      </c>
      <c r="G11" s="171"/>
      <c r="H11" s="172">
        <v>58</v>
      </c>
      <c r="I11" s="162">
        <f>VLOOKUP(H11,Calcgeneral!$B$1:$J$200,2,FALSE)</f>
        <v>19</v>
      </c>
      <c r="J11" s="163" t="str">
        <f>VLOOKUP(I11,Calcgeneral!$C$2:$K$200,2,FALSE)</f>
        <v>Nicolas GLACIAL</v>
      </c>
      <c r="K11" s="163" t="str">
        <f>VLOOKUP(I11,Calcgeneral!$C$2:$K$200,3,FALSE)</f>
        <v>FIRSTEAM (64)</v>
      </c>
      <c r="L11" s="164">
        <f>VLOOKUP(I11,engag!$A$1:$D$200,4,FALSE)</f>
        <v>1</v>
      </c>
      <c r="M11" s="210" t="e">
        <f>VLOOKUP(I11,Calcgeneral!$C$2:$U$200,19,FALSE)</f>
        <v>#N/A</v>
      </c>
    </row>
    <row r="12" spans="1:13" s="179" customFormat="1" ht="13.5" customHeight="1">
      <c r="A12" s="170">
        <v>7</v>
      </c>
      <c r="B12" s="162">
        <f>VLOOKUP(A12,Calcgeneral!$B$1:$J$200,2,FALSE)</f>
        <v>6</v>
      </c>
      <c r="C12" s="163" t="str">
        <f>VLOOKUP(B12,Calcgeneral!$C$2:$K$200,2,FALSE)</f>
        <v>Cyril BOUTY</v>
      </c>
      <c r="D12" s="163" t="str">
        <f>VLOOKUP(B12,Calcgeneral!$C$2:$K$200,3,FALSE)</f>
        <v>CASTELJALOUX (47)</v>
      </c>
      <c r="E12" s="164">
        <f>VLOOKUP(B12,engag!$A$1:$D$200,4,FALSE)</f>
        <v>1</v>
      </c>
      <c r="F12" s="210" t="e">
        <f>VLOOKUP(B12,Calcgeneral!$C$2:$U$200,19,FALSE)</f>
        <v>#N/A</v>
      </c>
      <c r="G12" s="171"/>
      <c r="H12" s="173">
        <v>59</v>
      </c>
      <c r="I12" s="162">
        <f>VLOOKUP(H12,Calcgeneral!$B$1:$J$200,2,FALSE)</f>
        <v>36</v>
      </c>
      <c r="J12" s="163" t="str">
        <f>VLOOKUP(I12,Calcgeneral!$C$2:$K$200,2,FALSE)</f>
        <v>Auguste COUTINHO</v>
      </c>
      <c r="K12" s="163" t="str">
        <f>VLOOKUP(I12,Calcgeneral!$C$2:$K$200,3,FALSE)</f>
        <v>ST GAUDENS (31)</v>
      </c>
      <c r="L12" s="164">
        <f>VLOOKUP(I12,engag!$A$1:$D$200,4,FALSE)</f>
        <v>1</v>
      </c>
      <c r="M12" s="210" t="e">
        <f>VLOOKUP(I12,Calcgeneral!$C$2:$U$200,19,FALSE)</f>
        <v>#N/A</v>
      </c>
    </row>
    <row r="13" spans="1:13" s="179" customFormat="1" ht="13.5" customHeight="1">
      <c r="A13" s="170">
        <v>8</v>
      </c>
      <c r="B13" s="162">
        <f>VLOOKUP(A13,Calcgeneral!$B$1:$J$200,2,FALSE)</f>
        <v>100</v>
      </c>
      <c r="C13" s="163" t="str">
        <f>VLOOKUP(B13,Calcgeneral!$C$2:$K$200,2,FALSE)</f>
        <v>Frédéric SARNIGUET</v>
      </c>
      <c r="D13" s="163" t="str">
        <f>VLOOKUP(B13,Calcgeneral!$C$2:$K$200,3,FALSE)</f>
        <v>UC VIDOUZIEN (65)</v>
      </c>
      <c r="E13" s="164">
        <f>VLOOKUP(B13,engag!$A$1:$D$200,4,FALSE)</f>
        <v>1</v>
      </c>
      <c r="F13" s="210" t="e">
        <f>VLOOKUP(B13,Calcgeneral!$C$2:$U$200,19,FALSE)</f>
        <v>#N/A</v>
      </c>
      <c r="G13" s="171"/>
      <c r="H13" s="172">
        <v>60</v>
      </c>
      <c r="I13" s="162">
        <f>VLOOKUP(H13,Calcgeneral!$B$1:$J$200,2,FALSE)</f>
        <v>38</v>
      </c>
      <c r="J13" s="163" t="str">
        <f>VLOOKUP(I13,Calcgeneral!$C$2:$K$200,2,FALSE)</f>
        <v>Mattias MICAS</v>
      </c>
      <c r="K13" s="163" t="str">
        <f>VLOOKUP(I13,Calcgeneral!$C$2:$K$200,3,FALSE)</f>
        <v>ST GAUDENS (31)</v>
      </c>
      <c r="L13" s="164">
        <f>VLOOKUP(I13,engag!$A$1:$D$200,4,FALSE)</f>
        <v>1</v>
      </c>
      <c r="M13" s="210" t="e">
        <f>VLOOKUP(I13,Calcgeneral!$C$2:$U$200,19,FALSE)</f>
        <v>#N/A</v>
      </c>
    </row>
    <row r="14" spans="1:13" s="179" customFormat="1" ht="13.5" customHeight="1">
      <c r="A14" s="170">
        <v>9</v>
      </c>
      <c r="B14" s="162">
        <f>VLOOKUP(A14,Calcgeneral!$B$1:$J$200,2,FALSE)</f>
        <v>55</v>
      </c>
      <c r="C14" s="163" t="str">
        <f>VLOOKUP(B14,Calcgeneral!$C$2:$K$200,2,FALSE)</f>
        <v>Dorian GALCERA</v>
      </c>
      <c r="D14" s="163" t="str">
        <f>VLOOKUP(B14,Calcgeneral!$C$2:$K$200,3,FALSE)</f>
        <v>VC PIERREFITTE-LUZ (65)</v>
      </c>
      <c r="E14" s="164">
        <f>VLOOKUP(B14,engag!$A$1:$D$200,4,FALSE)</f>
        <v>1</v>
      </c>
      <c r="F14" s="210" t="e">
        <f>VLOOKUP(B14,Calcgeneral!$C$2:$U$200,19,FALSE)</f>
        <v>#N/A</v>
      </c>
      <c r="G14" s="171"/>
      <c r="H14" s="173">
        <v>61</v>
      </c>
      <c r="I14" s="162">
        <f>VLOOKUP(H14,Calcgeneral!$B$1:$J$200,2,FALSE)</f>
        <v>62</v>
      </c>
      <c r="J14" s="163" t="str">
        <f>VLOOKUP(I14,Calcgeneral!$C$2:$K$200,2,FALSE)</f>
        <v>Xavier DAVIA</v>
      </c>
      <c r="K14" s="163" t="str">
        <f>VLOOKUP(I14,Calcgeneral!$C$2:$K$200,3,FALSE)</f>
        <v>UC LAVEDAN (65)</v>
      </c>
      <c r="L14" s="164">
        <f>VLOOKUP(I14,engag!$A$1:$D$200,4,FALSE)</f>
        <v>1</v>
      </c>
      <c r="M14" s="210" t="e">
        <f>VLOOKUP(I14,Calcgeneral!$C$2:$U$200,19,FALSE)</f>
        <v>#N/A</v>
      </c>
    </row>
    <row r="15" spans="1:13" s="179" customFormat="1" ht="13.5" customHeight="1">
      <c r="A15" s="170">
        <v>10</v>
      </c>
      <c r="B15" s="162">
        <f>VLOOKUP(A15,Calcgeneral!$B$1:$J$200,2,FALSE)</f>
        <v>90</v>
      </c>
      <c r="C15" s="163" t="str">
        <f>VLOOKUP(B15,Calcgeneral!$C$2:$K$200,2,FALSE)</f>
        <v>Dimitri DESTANG</v>
      </c>
      <c r="D15" s="163" t="str">
        <f>VLOOKUP(B15,Calcgeneral!$C$2:$K$200,3,FALSE)</f>
        <v>UV LOURDES (65)</v>
      </c>
      <c r="E15" s="164">
        <f>VLOOKUP(B15,engag!$A$1:$D$200,4,FALSE)</f>
        <v>1</v>
      </c>
      <c r="F15" s="210" t="e">
        <f>VLOOKUP(B15,Calcgeneral!$C$2:$U$200,19,FALSE)</f>
        <v>#N/A</v>
      </c>
      <c r="G15" s="171"/>
      <c r="H15" s="172">
        <v>62</v>
      </c>
      <c r="I15" s="162">
        <f>VLOOKUP(H15,Calcgeneral!$B$1:$J$200,2,FALSE)</f>
        <v>27</v>
      </c>
      <c r="J15" s="163" t="str">
        <f>VLOOKUP(I15,Calcgeneral!$C$2:$K$200,2,FALSE)</f>
        <v>José CORREIA</v>
      </c>
      <c r="K15" s="163" t="str">
        <f>VLOOKUP(I15,Calcgeneral!$C$2:$K$200,3,FALSE)</f>
        <v>CASTELMAYRAN (82)</v>
      </c>
      <c r="L15" s="164">
        <f>VLOOKUP(I15,engag!$A$1:$D$200,4,FALSE)</f>
        <v>2</v>
      </c>
      <c r="M15" s="210" t="e">
        <f>VLOOKUP(I15,Calcgeneral!$C$2:$U$200,19,FALSE)</f>
        <v>#N/A</v>
      </c>
    </row>
    <row r="16" spans="1:13" s="179" customFormat="1" ht="13.5" customHeight="1">
      <c r="A16" s="170">
        <v>11</v>
      </c>
      <c r="B16" s="162">
        <f>VLOOKUP(A16,Calcgeneral!$B$1:$J$200,2,FALSE)</f>
        <v>61</v>
      </c>
      <c r="C16" s="163" t="str">
        <f>VLOOKUP(B16,Calcgeneral!$C$2:$K$200,2,FALSE)</f>
        <v>Florent AUBIER</v>
      </c>
      <c r="D16" s="163" t="str">
        <f>VLOOKUP(B16,Calcgeneral!$C$2:$K$200,3,FALSE)</f>
        <v>UC LAVEDAN (65)</v>
      </c>
      <c r="E16" s="164">
        <f>VLOOKUP(B16,engag!$A$1:$D$200,4,FALSE)</f>
        <v>1</v>
      </c>
      <c r="F16" s="210" t="e">
        <f>VLOOKUP(B16,Calcgeneral!$C$2:$U$200,19,FALSE)</f>
        <v>#N/A</v>
      </c>
      <c r="G16" s="171"/>
      <c r="H16" s="173">
        <v>63</v>
      </c>
      <c r="I16" s="162">
        <f>VLOOKUP(H16,Calcgeneral!$B$1:$J$200,2,FALSE)</f>
        <v>92</v>
      </c>
      <c r="J16" s="163" t="str">
        <f>VLOOKUP(I16,Calcgeneral!$C$2:$K$200,2,FALSE)</f>
        <v>Pierre Alexandre GAREL</v>
      </c>
      <c r="K16" s="163" t="str">
        <f>VLOOKUP(I16,Calcgeneral!$C$2:$K$200,3,FALSE)</f>
        <v>UV LOURDES (65)</v>
      </c>
      <c r="L16" s="164">
        <f>VLOOKUP(I16,engag!$A$1:$D$200,4,FALSE)</f>
        <v>1</v>
      </c>
      <c r="M16" s="210" t="e">
        <f>VLOOKUP(I16,Calcgeneral!$C$2:$U$200,19,FALSE)</f>
        <v>#N/A</v>
      </c>
    </row>
    <row r="17" spans="1:13" s="179" customFormat="1" ht="13.5" customHeight="1">
      <c r="A17" s="170">
        <v>12</v>
      </c>
      <c r="B17" s="162">
        <f>VLOOKUP(A17,Calcgeneral!$B$1:$J$200,2,FALSE)</f>
        <v>3</v>
      </c>
      <c r="C17" s="163" t="str">
        <f>VLOOKUP(B17,Calcgeneral!$C$2:$K$200,2,FALSE)</f>
        <v>Neal ASQUIÉ</v>
      </c>
      <c r="D17" s="163" t="str">
        <f>VLOOKUP(B17,Calcgeneral!$C$2:$K$200,3,FALSE)</f>
        <v>ACCRO VELO (47)</v>
      </c>
      <c r="E17" s="164">
        <f>VLOOKUP(B17,engag!$A$1:$D$200,4,FALSE)</f>
        <v>1</v>
      </c>
      <c r="F17" s="210" t="e">
        <f>VLOOKUP(B17,Calcgeneral!$C$2:$U$200,19,FALSE)</f>
        <v>#N/A</v>
      </c>
      <c r="G17" s="171"/>
      <c r="H17" s="172">
        <v>64</v>
      </c>
      <c r="I17" s="162">
        <f>VLOOKUP(H17,Calcgeneral!$B$1:$J$200,2,FALSE)</f>
        <v>14</v>
      </c>
      <c r="J17" s="163" t="str">
        <f>VLOOKUP(I17,Calcgeneral!$C$2:$K$200,2,FALSE)</f>
        <v>Laurent MARGINIER</v>
      </c>
      <c r="K17" s="163" t="str">
        <f>VLOOKUP(I17,Calcgeneral!$C$2:$K$200,3,FALSE)</f>
        <v>ACMO  (87)</v>
      </c>
      <c r="L17" s="164">
        <f>VLOOKUP(I17,engag!$A$1:$D$200,4,FALSE)</f>
        <v>1</v>
      </c>
      <c r="M17" s="210" t="e">
        <f>VLOOKUP(I17,Calcgeneral!$C$2:$U$200,19,FALSE)</f>
        <v>#N/A</v>
      </c>
    </row>
    <row r="18" spans="1:13" s="179" customFormat="1" ht="13.5" customHeight="1">
      <c r="A18" s="170">
        <v>13</v>
      </c>
      <c r="B18" s="162">
        <f>VLOOKUP(A18,Calcgeneral!$B$1:$J$200,2,FALSE)</f>
        <v>73</v>
      </c>
      <c r="C18" s="163" t="str">
        <f>VLOOKUP(B18,Calcgeneral!$C$2:$K$200,2,FALSE)</f>
        <v>Adrien NOYES</v>
      </c>
      <c r="D18" s="163" t="str">
        <f>VLOOKUP(B18,Calcgeneral!$C$2:$K$200,3,FALSE)</f>
        <v>COUSERANS (09)</v>
      </c>
      <c r="E18" s="164">
        <f>VLOOKUP(B18,engag!$A$1:$D$200,4,FALSE)</f>
        <v>1</v>
      </c>
      <c r="F18" s="210" t="e">
        <f>VLOOKUP(B18,Calcgeneral!$C$2:$U$200,19,FALSE)</f>
        <v>#N/A</v>
      </c>
      <c r="G18" s="171"/>
      <c r="H18" s="173">
        <v>65</v>
      </c>
      <c r="I18" s="162">
        <f>VLOOKUP(H18,Calcgeneral!$B$1:$J$200,2,FALSE)</f>
        <v>24</v>
      </c>
      <c r="J18" s="163" t="str">
        <f>VLOOKUP(I18,Calcgeneral!$C$2:$K$200,2,FALSE)</f>
        <v>Jérémy BLANCHET</v>
      </c>
      <c r="K18" s="163" t="str">
        <f>VLOOKUP(I18,Calcgeneral!$C$2:$K$200,3,FALSE)</f>
        <v>CASTELMAYRAN (82)</v>
      </c>
      <c r="L18" s="164">
        <f>VLOOKUP(I18,engag!$A$1:$D$200,4,FALSE)</f>
        <v>1</v>
      </c>
      <c r="M18" s="210" t="e">
        <f>VLOOKUP(I18,Calcgeneral!$C$2:$U$200,19,FALSE)</f>
        <v>#N/A</v>
      </c>
    </row>
    <row r="19" spans="1:13" s="179" customFormat="1" ht="13.5" customHeight="1">
      <c r="A19" s="170">
        <v>14</v>
      </c>
      <c r="B19" s="162">
        <f>VLOOKUP(A19,Calcgeneral!$B$1:$J$200,2,FALSE)</f>
        <v>80</v>
      </c>
      <c r="C19" s="163" t="str">
        <f>VLOOKUP(B19,Calcgeneral!$C$2:$K$200,2,FALSE)</f>
        <v>Clément TISSIE GRANIER</v>
      </c>
      <c r="D19" s="163" t="str">
        <f>VLOOKUP(B19,Calcgeneral!$C$2:$K$200,3,FALSE)</f>
        <v>LE FOUSSERET (31)</v>
      </c>
      <c r="E19" s="164">
        <f>VLOOKUP(B19,engag!$A$1:$D$200,4,FALSE)</f>
        <v>2</v>
      </c>
      <c r="F19" s="210" t="e">
        <f>VLOOKUP(B19,Calcgeneral!$C$2:$U$200,19,FALSE)</f>
        <v>#N/A</v>
      </c>
      <c r="G19" s="171"/>
      <c r="H19" s="172">
        <v>66</v>
      </c>
      <c r="I19" s="162">
        <f>VLOOKUP(H19,Calcgeneral!$B$1:$J$200,2,FALSE)</f>
        <v>43</v>
      </c>
      <c r="J19" s="163" t="str">
        <f>VLOOKUP(I19,Calcgeneral!$C$2:$K$200,2,FALSE)</f>
        <v>David LOCATELLI</v>
      </c>
      <c r="K19" s="163" t="str">
        <f>VLOOKUP(I19,Calcgeneral!$C$2:$K$200,3,FALSE)</f>
        <v>PAU VELO (64)</v>
      </c>
      <c r="L19" s="164">
        <f>VLOOKUP(I19,engag!$A$1:$D$200,4,FALSE)</f>
        <v>1</v>
      </c>
      <c r="M19" s="210" t="e">
        <f>VLOOKUP(I19,Calcgeneral!$C$2:$U$200,19,FALSE)</f>
        <v>#N/A</v>
      </c>
    </row>
    <row r="20" spans="1:13" s="179" customFormat="1" ht="13.5" customHeight="1">
      <c r="A20" s="170">
        <v>15</v>
      </c>
      <c r="B20" s="162">
        <f>VLOOKUP(A20,Calcgeneral!$B$1:$J$200,2,FALSE)</f>
        <v>63</v>
      </c>
      <c r="C20" s="163" t="str">
        <f>VLOOKUP(B20,Calcgeneral!$C$2:$K$200,2,FALSE)</f>
        <v>Matthieu FOSSARD</v>
      </c>
      <c r="D20" s="163" t="str">
        <f>VLOOKUP(B20,Calcgeneral!$C$2:$K$200,3,FALSE)</f>
        <v>UC LAVEDAN (65)</v>
      </c>
      <c r="E20" s="164">
        <f>VLOOKUP(B20,engag!$A$1:$D$200,4,FALSE)</f>
        <v>1</v>
      </c>
      <c r="F20" s="210" t="e">
        <f>VLOOKUP(B20,Calcgeneral!$C$2:$U$200,19,FALSE)</f>
        <v>#N/A</v>
      </c>
      <c r="G20" s="171"/>
      <c r="H20" s="173">
        <v>67</v>
      </c>
      <c r="I20" s="162">
        <f>VLOOKUP(H20,Calcgeneral!$B$1:$J$200,2,FALSE)</f>
        <v>18</v>
      </c>
      <c r="J20" s="163" t="str">
        <f>VLOOKUP(I20,Calcgeneral!$C$2:$K$200,2,FALSE)</f>
        <v>Julien DUPONT</v>
      </c>
      <c r="K20" s="163" t="str">
        <f>VLOOKUP(I20,Calcgeneral!$C$2:$K$200,3,FALSE)</f>
        <v>FIRSTEAM (64)</v>
      </c>
      <c r="L20" s="164">
        <f>VLOOKUP(I20,engag!$A$1:$D$200,4,FALSE)</f>
        <v>1</v>
      </c>
      <c r="M20" s="210" t="e">
        <f>VLOOKUP(I20,Calcgeneral!$C$2:$U$200,19,FALSE)</f>
        <v>#N/A</v>
      </c>
    </row>
    <row r="21" spans="1:13" s="179" customFormat="1" ht="13.5" customHeight="1">
      <c r="A21" s="170">
        <v>16</v>
      </c>
      <c r="B21" s="162">
        <f>VLOOKUP(A21,Calcgeneral!$B$1:$J$200,2,FALSE)</f>
        <v>10</v>
      </c>
      <c r="C21" s="163" t="str">
        <f>VLOOKUP(B21,Calcgeneral!$C$2:$K$200,2,FALSE)</f>
        <v>Stéphane CAZALA</v>
      </c>
      <c r="D21" s="163" t="str">
        <f>VLOOKUP(B21,Calcgeneral!$C$2:$K$200,3,FALSE)</f>
        <v>CC MADIRAN (65)</v>
      </c>
      <c r="E21" s="164">
        <f>VLOOKUP(B21,engag!$A$1:$D$200,4,FALSE)</f>
        <v>1</v>
      </c>
      <c r="F21" s="210" t="e">
        <f>VLOOKUP(B21,Calcgeneral!$C$2:$U$200,19,FALSE)</f>
        <v>#N/A</v>
      </c>
      <c r="G21" s="171"/>
      <c r="H21" s="172">
        <v>68</v>
      </c>
      <c r="I21" s="162">
        <f>VLOOKUP(H21,Calcgeneral!$B$1:$J$200,2,FALSE)</f>
        <v>25</v>
      </c>
      <c r="J21" s="163" t="str">
        <f>VLOOKUP(I21,Calcgeneral!$C$2:$K$200,2,FALSE)</f>
        <v>Anthony PEFOURQUE</v>
      </c>
      <c r="K21" s="163" t="str">
        <f>VLOOKUP(I21,Calcgeneral!$C$2:$K$200,3,FALSE)</f>
        <v>CASTELMAYRAN (82)</v>
      </c>
      <c r="L21" s="164">
        <f>VLOOKUP(I21,engag!$A$1:$D$200,4,FALSE)</f>
        <v>1</v>
      </c>
      <c r="M21" s="210" t="e">
        <f>VLOOKUP(I21,Calcgeneral!$C$2:$U$200,19,FALSE)</f>
        <v>#N/A</v>
      </c>
    </row>
    <row r="22" spans="1:13" s="179" customFormat="1" ht="13.5" customHeight="1">
      <c r="A22" s="170">
        <v>17</v>
      </c>
      <c r="B22" s="162">
        <f>VLOOKUP(A22,Calcgeneral!$B$1:$J$200,2,FALSE)</f>
        <v>44</v>
      </c>
      <c r="C22" s="163" t="str">
        <f>VLOOKUP(B22,Calcgeneral!$C$2:$K$200,2,FALSE)</f>
        <v>Sacha RIGAL</v>
      </c>
      <c r="D22" s="163" t="str">
        <f>VLOOKUP(B22,Calcgeneral!$C$2:$K$200,3,FALSE)</f>
        <v>PAU VELO (64)</v>
      </c>
      <c r="E22" s="164">
        <f>VLOOKUP(B22,engag!$A$1:$D$200,4,FALSE)</f>
        <v>1</v>
      </c>
      <c r="F22" s="210" t="e">
        <f>VLOOKUP(B22,Calcgeneral!$C$2:$U$200,19,FALSE)</f>
        <v>#N/A</v>
      </c>
      <c r="G22" s="171"/>
      <c r="H22" s="173">
        <v>69</v>
      </c>
      <c r="I22" s="162">
        <v>69</v>
      </c>
      <c r="J22" s="163" t="e">
        <f>VLOOKUP(I22,Calcgeneral!$C$2:$K$200,2,FALSE)</f>
        <v>#N/A</v>
      </c>
      <c r="K22" s="163" t="e">
        <f>VLOOKUP(I22,Calcgeneral!$C$2:$K$200,3,FALSE)</f>
        <v>#N/A</v>
      </c>
      <c r="L22" s="164">
        <f>VLOOKUP(I22,engag!$A$1:$D$200,4,FALSE)</f>
        <v>2</v>
      </c>
      <c r="M22" s="210" t="e">
        <f>VLOOKUP(I22,Calcgeneral!$C$2:$U$200,19,FALSE)</f>
        <v>#N/A</v>
      </c>
    </row>
    <row r="23" spans="1:13" s="179" customFormat="1" ht="13.5" customHeight="1">
      <c r="A23" s="170">
        <v>18</v>
      </c>
      <c r="B23" s="162">
        <f>VLOOKUP(A23,Calcgeneral!$B$1:$J$200,2,FALSE)</f>
        <v>8</v>
      </c>
      <c r="C23" s="163" t="str">
        <f>VLOOKUP(B23,Calcgeneral!$C$2:$K$200,2,FALSE)</f>
        <v>Patrick CAYRE</v>
      </c>
      <c r="D23" s="163" t="str">
        <f>VLOOKUP(B23,Calcgeneral!$C$2:$K$200,3,FALSE)</f>
        <v>CC MADIRAN (65)</v>
      </c>
      <c r="E23" s="164">
        <f>VLOOKUP(B23,engag!$A$1:$D$200,4,FALSE)</f>
        <v>1</v>
      </c>
      <c r="F23" s="210" t="e">
        <f>VLOOKUP(B23,Calcgeneral!$C$2:$U$200,19,FALSE)</f>
        <v>#N/A</v>
      </c>
      <c r="G23" s="171"/>
      <c r="H23" s="172">
        <v>70</v>
      </c>
      <c r="I23" s="162">
        <f>VLOOKUP(H23,Calcgeneral!$B$1:$J$200,2,FALSE)</f>
        <v>72</v>
      </c>
      <c r="J23" s="163" t="str">
        <f>VLOOKUP(I23,Calcgeneral!$C$2:$K$200,2,FALSE)</f>
        <v>Stéphane LOUBET</v>
      </c>
      <c r="K23" s="163" t="str">
        <f>VLOOKUP(I23,Calcgeneral!$C$2:$K$200,3,FALSE)</f>
        <v>COUSERANS (09)</v>
      </c>
      <c r="L23" s="164">
        <f>VLOOKUP(I23,engag!$A$1:$D$200,4,FALSE)</f>
        <v>1</v>
      </c>
      <c r="M23" s="210" t="e">
        <f>VLOOKUP(I23,Calcgeneral!$C$2:$U$200,19,FALSE)</f>
        <v>#N/A</v>
      </c>
    </row>
    <row r="24" spans="1:13" s="179" customFormat="1" ht="13.5" customHeight="1">
      <c r="A24" s="170">
        <v>19</v>
      </c>
      <c r="B24" s="162">
        <f>VLOOKUP(A24,Calcgeneral!$B$1:$J$200,2,FALSE)</f>
        <v>1</v>
      </c>
      <c r="C24" s="163" t="str">
        <f>VLOOKUP(B24,Calcgeneral!$C$2:$K$200,2,FALSE)</f>
        <v>Philippe ROUX</v>
      </c>
      <c r="D24" s="163" t="str">
        <f>VLOOKUP(B24,Calcgeneral!$C$2:$K$200,3,FALSE)</f>
        <v>ACCRO VELO (47)</v>
      </c>
      <c r="E24" s="164">
        <f>VLOOKUP(B24,engag!$A$1:$D$200,4,FALSE)</f>
        <v>1</v>
      </c>
      <c r="F24" s="210" t="e">
        <f>VLOOKUP(B24,Calcgeneral!$C$2:$U$200,19,FALSE)</f>
        <v>#N/A</v>
      </c>
      <c r="G24" s="171"/>
      <c r="H24" s="173">
        <v>71</v>
      </c>
      <c r="I24" s="162">
        <f>VLOOKUP(H24,Calcgeneral!$B$1:$J$200,2,FALSE)</f>
        <v>95</v>
      </c>
      <c r="J24" s="163" t="str">
        <f>VLOOKUP(I24,Calcgeneral!$C$2:$K$200,2,FALSE)</f>
        <v>Emmanuel BEST</v>
      </c>
      <c r="K24" s="163" t="str">
        <f>VLOOKUP(I24,Calcgeneral!$C$2:$K$200,3,FALSE)</f>
        <v>CSA EDELWEISS (65)</v>
      </c>
      <c r="L24" s="164">
        <f>VLOOKUP(I24,engag!$A$1:$D$200,4,FALSE)</f>
        <v>2</v>
      </c>
      <c r="M24" s="210" t="e">
        <f>VLOOKUP(I24,Calcgeneral!$C$2:$U$200,19,FALSE)</f>
        <v>#N/A</v>
      </c>
    </row>
    <row r="25" spans="1:13" s="179" customFormat="1" ht="13.5" customHeight="1">
      <c r="A25" s="170">
        <v>20</v>
      </c>
      <c r="B25" s="162">
        <f>VLOOKUP(A25,Calcgeneral!$B$1:$J$200,2,FALSE)</f>
        <v>98</v>
      </c>
      <c r="C25" s="163" t="str">
        <f>VLOOKUP(B25,Calcgeneral!$C$2:$K$200,2,FALSE)</f>
        <v>Guillaume GROSLIER</v>
      </c>
      <c r="D25" s="163" t="str">
        <f>VLOOKUP(B25,Calcgeneral!$C$2:$K$200,3,FALSE)</f>
        <v>VC MAUVEZINOIS (32)</v>
      </c>
      <c r="E25" s="164">
        <f>VLOOKUP(B25,engag!$A$1:$D$200,4,FALSE)</f>
        <v>1</v>
      </c>
      <c r="F25" s="210" t="e">
        <f>VLOOKUP(B25,Calcgeneral!$C$2:$U$200,19,FALSE)</f>
        <v>#N/A</v>
      </c>
      <c r="G25" s="171"/>
      <c r="H25" s="172">
        <v>72</v>
      </c>
      <c r="I25" s="162">
        <f>VLOOKUP(H25,Calcgeneral!$B$1:$J$200,2,FALSE)</f>
        <v>50</v>
      </c>
      <c r="J25" s="163" t="str">
        <f>VLOOKUP(I25,Calcgeneral!$C$2:$K$200,2,FALSE)</f>
        <v>Hugo WARIN</v>
      </c>
      <c r="K25" s="163" t="str">
        <f>VLOOKUP(I25,Calcgeneral!$C$2:$K$200,3,FALSE)</f>
        <v>STADE MONTOIS (40)</v>
      </c>
      <c r="L25" s="164">
        <f>VLOOKUP(I25,engag!$A$1:$D$200,4,FALSE)</f>
        <v>2</v>
      </c>
      <c r="M25" s="210" t="e">
        <f>VLOOKUP(I25,Calcgeneral!$C$2:$U$200,19,FALSE)</f>
        <v>#N/A</v>
      </c>
    </row>
    <row r="26" spans="1:13" s="179" customFormat="1" ht="13.5" customHeight="1">
      <c r="A26" s="170">
        <v>21</v>
      </c>
      <c r="B26" s="162">
        <f>VLOOKUP(A26,Calcgeneral!$B$1:$J$200,2,FALSE)</f>
        <v>34</v>
      </c>
      <c r="C26" s="163" t="str">
        <f>VLOOKUP(B26,Calcgeneral!$C$2:$K$200,2,FALSE)</f>
        <v>Gilles MONTAGNOL</v>
      </c>
      <c r="D26" s="163" t="str">
        <f>VLOOKUP(B26,Calcgeneral!$C$2:$K$200,3,FALSE)</f>
        <v>ECSL PERTUIS (84)</v>
      </c>
      <c r="E26" s="164">
        <f>VLOOKUP(B26,engag!$A$1:$D$200,4,FALSE)</f>
        <v>2</v>
      </c>
      <c r="F26" s="210" t="e">
        <f>VLOOKUP(B26,Calcgeneral!$C$2:$U$200,19,FALSE)</f>
        <v>#N/A</v>
      </c>
      <c r="G26" s="171"/>
      <c r="H26" s="173">
        <v>73</v>
      </c>
      <c r="I26" s="162">
        <f>VLOOKUP(H26,Calcgeneral!$B$1:$J$200,2,FALSE)</f>
        <v>70</v>
      </c>
      <c r="J26" s="163" t="str">
        <f>VLOOKUP(I26,Calcgeneral!$C$2:$K$200,2,FALSE)</f>
        <v>Frédéric PESTANA</v>
      </c>
      <c r="K26" s="163" t="str">
        <f>VLOOKUP(I26,Calcgeneral!$C$2:$K$200,3,FALSE)</f>
        <v>UC LAVEDAN (65)</v>
      </c>
      <c r="L26" s="164">
        <f>VLOOKUP(I26,engag!$A$1:$D$200,4,FALSE)</f>
        <v>1</v>
      </c>
      <c r="M26" s="210" t="e">
        <f>VLOOKUP(I26,Calcgeneral!$C$2:$U$200,19,FALSE)</f>
        <v>#N/A</v>
      </c>
    </row>
    <row r="27" spans="1:13" s="179" customFormat="1" ht="13.5" customHeight="1">
      <c r="A27" s="170">
        <v>22</v>
      </c>
      <c r="B27" s="162">
        <f>VLOOKUP(A27,Calcgeneral!$B$1:$J$200,2,FALSE)</f>
        <v>97</v>
      </c>
      <c r="C27" s="163" t="str">
        <f>VLOOKUP(B27,Calcgeneral!$C$2:$K$200,2,FALSE)</f>
        <v>Alexis MICHAILLE</v>
      </c>
      <c r="D27" s="163" t="str">
        <f>VLOOKUP(B27,Calcgeneral!$C$2:$K$200,3,FALSE)</f>
        <v>JA BORDERES (65)</v>
      </c>
      <c r="E27" s="164">
        <f>VLOOKUP(B27,engag!$A$1:$D$200,4,FALSE)</f>
        <v>1</v>
      </c>
      <c r="F27" s="210" t="e">
        <f>VLOOKUP(B27,Calcgeneral!$C$2:$U$200,19,FALSE)</f>
        <v>#N/A</v>
      </c>
      <c r="G27" s="171"/>
      <c r="H27" s="172">
        <v>74</v>
      </c>
      <c r="I27" s="162">
        <f>VLOOKUP(H27,Calcgeneral!$B$1:$J$200,2,FALSE)</f>
        <v>29</v>
      </c>
      <c r="J27" s="163" t="str">
        <f>VLOOKUP(I27,Calcgeneral!$C$2:$K$200,2,FALSE)</f>
        <v>Bruno BELLUCCI</v>
      </c>
      <c r="K27" s="163" t="str">
        <f>VLOOKUP(I27,Calcgeneral!$C$2:$K$200,3,FALSE)</f>
        <v>ECSL PERTUIS (84)</v>
      </c>
      <c r="L27" s="164">
        <f>VLOOKUP(I27,engag!$A$1:$D$200,4,FALSE)</f>
        <v>2</v>
      </c>
      <c r="M27" s="210" t="e">
        <f>VLOOKUP(I27,Calcgeneral!$C$2:$U$200,19,FALSE)</f>
        <v>#N/A</v>
      </c>
    </row>
    <row r="28" spans="1:13" s="179" customFormat="1" ht="13.5" customHeight="1">
      <c r="A28" s="170">
        <v>23</v>
      </c>
      <c r="B28" s="162">
        <f>VLOOKUP(A28,Calcgeneral!$B$1:$J$200,2,FALSE)</f>
        <v>31</v>
      </c>
      <c r="C28" s="163" t="str">
        <f>VLOOKUP(B28,Calcgeneral!$C$2:$K$200,2,FALSE)</f>
        <v>Alexandre FALINI</v>
      </c>
      <c r="D28" s="163" t="str">
        <f>VLOOKUP(B28,Calcgeneral!$C$2:$K$200,3,FALSE)</f>
        <v>ECSL PERTUIS (84)</v>
      </c>
      <c r="E28" s="164">
        <f>VLOOKUP(B28,engag!$A$1:$D$200,4,FALSE)</f>
        <v>2</v>
      </c>
      <c r="F28" s="210" t="e">
        <f>VLOOKUP(B28,Calcgeneral!$C$2:$U$200,19,FALSE)</f>
        <v>#N/A</v>
      </c>
      <c r="G28" s="171"/>
      <c r="H28" s="173">
        <v>75</v>
      </c>
      <c r="I28" s="162">
        <f>VLOOKUP(H28,Calcgeneral!$B$1:$J$200,2,FALSE)</f>
        <v>35</v>
      </c>
      <c r="J28" s="163" t="str">
        <f>VLOOKUP(I28,Calcgeneral!$C$2:$K$200,2,FALSE)</f>
        <v>Emmanuel PIOLI</v>
      </c>
      <c r="K28" s="163" t="str">
        <f>VLOOKUP(I28,Calcgeneral!$C$2:$K$200,3,FALSE)</f>
        <v>ECSL PERTUIS (84)</v>
      </c>
      <c r="L28" s="164">
        <f>VLOOKUP(I28,engag!$A$1:$D$200,4,FALSE)</f>
        <v>2</v>
      </c>
      <c r="M28" s="210" t="e">
        <f>VLOOKUP(I28,Calcgeneral!$C$2:$U$200,19,FALSE)</f>
        <v>#N/A</v>
      </c>
    </row>
    <row r="29" spans="1:13" s="179" customFormat="1" ht="13.5" customHeight="1">
      <c r="A29" s="170">
        <v>24</v>
      </c>
      <c r="B29" s="162">
        <f>VLOOKUP(A29,Calcgeneral!$B$1:$J$200,2,FALSE)</f>
        <v>21</v>
      </c>
      <c r="C29" s="163" t="str">
        <f>VLOOKUP(B29,Calcgeneral!$C$2:$K$200,2,FALSE)</f>
        <v>Vincent KERLIZIN</v>
      </c>
      <c r="D29" s="163" t="str">
        <f>VLOOKUP(B29,Calcgeneral!$C$2:$K$200,3,FALSE)</f>
        <v>FIRSTEAM (64)</v>
      </c>
      <c r="E29" s="164">
        <f>VLOOKUP(B29,engag!$A$1:$D$200,4,FALSE)</f>
        <v>2</v>
      </c>
      <c r="F29" s="210" t="e">
        <f>VLOOKUP(B29,Calcgeneral!$C$2:$U$200,19,FALSE)</f>
        <v>#N/A</v>
      </c>
      <c r="G29" s="171"/>
      <c r="H29" s="172">
        <v>76</v>
      </c>
      <c r="I29" s="162">
        <f>VLOOKUP(H29,Calcgeneral!$B$1:$J$200,2,FALSE)</f>
        <v>64</v>
      </c>
      <c r="J29" s="163" t="str">
        <f>VLOOKUP(I29,Calcgeneral!$C$2:$K$200,2,FALSE)</f>
        <v>Jérôme GIBANEL</v>
      </c>
      <c r="K29" s="163" t="str">
        <f>VLOOKUP(I29,Calcgeneral!$C$2:$K$200,3,FALSE)</f>
        <v>UC LAVEDAN (65)</v>
      </c>
      <c r="L29" s="164">
        <f>VLOOKUP(I29,engag!$A$1:$D$200,4,FALSE)</f>
        <v>1</v>
      </c>
      <c r="M29" s="210" t="e">
        <f>VLOOKUP(I29,Calcgeneral!$C$2:$U$200,19,FALSE)</f>
        <v>#N/A</v>
      </c>
    </row>
    <row r="30" spans="1:13" s="179" customFormat="1" ht="13.5" customHeight="1">
      <c r="A30" s="170">
        <v>25</v>
      </c>
      <c r="B30" s="162">
        <f>VLOOKUP(A30,Calcgeneral!$B$1:$J$200,2,FALSE)</f>
        <v>101</v>
      </c>
      <c r="C30" s="163" t="str">
        <f>VLOOKUP(B30,Calcgeneral!$C$2:$K$200,2,FALSE)</f>
        <v>Francis RAMOS GARCIA</v>
      </c>
      <c r="D30" s="163" t="str">
        <f>VLOOKUP(B30,Calcgeneral!$C$2:$K$200,3,FALSE)</f>
        <v>UC VIDOUZIEN (65)</v>
      </c>
      <c r="E30" s="164">
        <f>VLOOKUP(B30,engag!$A$1:$D$200,4,FALSE)</f>
        <v>2</v>
      </c>
      <c r="F30" s="210" t="e">
        <f>VLOOKUP(B30,Calcgeneral!$C$2:$U$200,19,FALSE)</f>
        <v>#N/A</v>
      </c>
      <c r="G30" s="171"/>
      <c r="H30" s="173">
        <v>77</v>
      </c>
      <c r="I30" s="162">
        <f>VLOOKUP(H30,Calcgeneral!$B$1:$J$200,2,FALSE)</f>
        <v>71</v>
      </c>
      <c r="J30" s="163" t="str">
        <f>VLOOKUP(I30,Calcgeneral!$C$2:$K$200,2,FALSE)</f>
        <v>Kévin BYERS</v>
      </c>
      <c r="K30" s="163" t="str">
        <f>VLOOKUP(I30,Calcgeneral!$C$2:$K$200,3,FALSE)</f>
        <v>COUSERANS (09)</v>
      </c>
      <c r="L30" s="164">
        <f>VLOOKUP(I30,engag!$A$1:$D$200,4,FALSE)</f>
        <v>1</v>
      </c>
      <c r="M30" s="210" t="e">
        <f>VLOOKUP(I30,Calcgeneral!$C$2:$U$200,19,FALSE)</f>
        <v>#N/A</v>
      </c>
    </row>
    <row r="31" spans="1:13" s="179" customFormat="1" ht="13.5" customHeight="1">
      <c r="A31" s="170">
        <v>26</v>
      </c>
      <c r="B31" s="162">
        <f>VLOOKUP(A31,Calcgeneral!$B$1:$J$200,2,FALSE)</f>
        <v>76</v>
      </c>
      <c r="C31" s="163" t="str">
        <f>VLOOKUP(B31,Calcgeneral!$C$2:$K$200,2,FALSE)</f>
        <v>Jérémie DOTTO</v>
      </c>
      <c r="D31" s="163" t="str">
        <f>VLOOKUP(B31,Calcgeneral!$C$2:$K$200,3,FALSE)</f>
        <v>LE FOUSSERET (31)</v>
      </c>
      <c r="E31" s="164">
        <f>VLOOKUP(B31,engag!$A$1:$D$200,4,FALSE)</f>
        <v>1</v>
      </c>
      <c r="F31" s="210" t="e">
        <f>VLOOKUP(B31,Calcgeneral!$C$2:$U$200,19,FALSE)</f>
        <v>#N/A</v>
      </c>
      <c r="G31" s="171"/>
      <c r="H31" s="172">
        <v>78</v>
      </c>
      <c r="I31" s="162">
        <f>VLOOKUP(H31,Calcgeneral!$B$1:$J$200,2,FALSE)</f>
        <v>2</v>
      </c>
      <c r="J31" s="163" t="str">
        <f>VLOOKUP(I31,Calcgeneral!$C$2:$K$200,2,FALSE)</f>
        <v>Siméon GARCIA</v>
      </c>
      <c r="K31" s="163" t="str">
        <f>VLOOKUP(I31,Calcgeneral!$C$2:$K$200,3,FALSE)</f>
        <v>ACCRO VELO (47)</v>
      </c>
      <c r="L31" s="164">
        <f>VLOOKUP(I31,engag!$A$1:$D$200,4,FALSE)</f>
        <v>2</v>
      </c>
      <c r="M31" s="210" t="e">
        <f>VLOOKUP(I31,Calcgeneral!$C$2:$U$200,19,FALSE)</f>
        <v>#N/A</v>
      </c>
    </row>
    <row r="32" spans="1:13" s="179" customFormat="1" ht="13.5" customHeight="1">
      <c r="A32" s="170">
        <v>27</v>
      </c>
      <c r="B32" s="162">
        <f>VLOOKUP(A32,Calcgeneral!$B$1:$J$200,2,FALSE)</f>
        <v>58</v>
      </c>
      <c r="C32" s="163" t="str">
        <f>VLOOKUP(B32,Calcgeneral!$C$2:$K$200,2,FALSE)</f>
        <v>Thierry BORDEROLLE</v>
      </c>
      <c r="D32" s="163" t="str">
        <f>VLOOKUP(B32,Calcgeneral!$C$2:$K$200,3,FALSE)</f>
        <v>VC PIERREFITTE-LUZ (65)</v>
      </c>
      <c r="E32" s="164">
        <f>VLOOKUP(B32,engag!$A$1:$D$200,4,FALSE)</f>
        <v>2</v>
      </c>
      <c r="F32" s="210" t="e">
        <f>VLOOKUP(B32,Calcgeneral!$C$2:$U$200,19,FALSE)</f>
        <v>#N/A</v>
      </c>
      <c r="G32" s="171"/>
      <c r="H32" s="173">
        <v>79</v>
      </c>
      <c r="I32" s="162">
        <f>VLOOKUP(H32,Calcgeneral!$B$1:$J$200,2,FALSE)</f>
        <v>68</v>
      </c>
      <c r="J32" s="163" t="str">
        <f>VLOOKUP(I32,Calcgeneral!$C$2:$K$200,2,FALSE)</f>
        <v>Roland LILLE</v>
      </c>
      <c r="K32" s="163" t="str">
        <f>VLOOKUP(I32,Calcgeneral!$C$2:$K$200,3,FALSE)</f>
        <v>UC LAVEDAN (65)</v>
      </c>
      <c r="L32" s="164">
        <f>VLOOKUP(I32,engag!$A$1:$D$200,4,FALSE)</f>
        <v>2</v>
      </c>
      <c r="M32" s="210" t="e">
        <f>VLOOKUP(I32,Calcgeneral!$C$2:$U$200,19,FALSE)</f>
        <v>#N/A</v>
      </c>
    </row>
    <row r="33" spans="1:13" s="179" customFormat="1" ht="13.5" customHeight="1">
      <c r="A33" s="170">
        <v>28</v>
      </c>
      <c r="B33" s="162">
        <f>VLOOKUP(A33,Calcgeneral!$B$1:$J$200,2,FALSE)</f>
        <v>16</v>
      </c>
      <c r="C33" s="163" t="str">
        <f>VLOOKUP(B33,Calcgeneral!$C$2:$K$200,2,FALSE)</f>
        <v>Martin CASEMAJOR</v>
      </c>
      <c r="D33" s="163" t="str">
        <f>VLOOKUP(B33,Calcgeneral!$C$2:$K$200,3,FALSE)</f>
        <v>FIRSTEAM (64)</v>
      </c>
      <c r="E33" s="164">
        <f>VLOOKUP(B33,engag!$A$1:$D$200,4,FALSE)</f>
        <v>1</v>
      </c>
      <c r="F33" s="210" t="e">
        <f>VLOOKUP(B33,Calcgeneral!$C$2:$U$200,19,FALSE)</f>
        <v>#N/A</v>
      </c>
      <c r="G33" s="171"/>
      <c r="H33" s="172">
        <v>80</v>
      </c>
      <c r="I33" s="162">
        <f>VLOOKUP(H33,Calcgeneral!$B$1:$J$200,2,FALSE)</f>
        <v>48</v>
      </c>
      <c r="J33" s="163" t="str">
        <f>VLOOKUP(I33,Calcgeneral!$C$2:$K$200,2,FALSE)</f>
        <v>Olivier SCHMIDT</v>
      </c>
      <c r="K33" s="163" t="str">
        <f>VLOOKUP(I33,Calcgeneral!$C$2:$K$200,3,FALSE)</f>
        <v>PAU VELO (64)</v>
      </c>
      <c r="L33" s="164">
        <f>VLOOKUP(I33,engag!$A$1:$D$200,4,FALSE)</f>
        <v>2</v>
      </c>
      <c r="M33" s="210" t="e">
        <f>VLOOKUP(I33,Calcgeneral!$C$2:$U$200,19,FALSE)</f>
        <v>#N/A</v>
      </c>
    </row>
    <row r="34" spans="1:13" s="179" customFormat="1" ht="13.5" customHeight="1">
      <c r="A34" s="170">
        <v>29</v>
      </c>
      <c r="B34" s="162">
        <f>VLOOKUP(A34,Calcgeneral!$B$1:$J$200,2,FALSE)</f>
        <v>91</v>
      </c>
      <c r="C34" s="163" t="str">
        <f>VLOOKUP(B34,Calcgeneral!$C$2:$K$200,2,FALSE)</f>
        <v>Jean Sébastien COSPIN</v>
      </c>
      <c r="D34" s="163" t="str">
        <f>VLOOKUP(B34,Calcgeneral!$C$2:$K$200,3,FALSE)</f>
        <v>UV LOURDES (65)</v>
      </c>
      <c r="E34" s="164">
        <f>VLOOKUP(B34,engag!$A$1:$D$200,4,FALSE)</f>
        <v>1</v>
      </c>
      <c r="F34" s="210" t="e">
        <f>VLOOKUP(B34,Calcgeneral!$C$2:$U$200,19,FALSE)</f>
        <v>#N/A</v>
      </c>
      <c r="G34" s="171"/>
      <c r="H34" s="173">
        <v>81</v>
      </c>
      <c r="I34" s="162">
        <f>VLOOKUP(H34,Calcgeneral!$B$1:$J$200,2,FALSE)</f>
        <v>67</v>
      </c>
      <c r="J34" s="163" t="str">
        <f>VLOOKUP(I34,Calcgeneral!$C$2:$K$200,2,FALSE)</f>
        <v>Alban GENTILLET</v>
      </c>
      <c r="K34" s="163" t="str">
        <f>VLOOKUP(I34,Calcgeneral!$C$2:$K$200,3,FALSE)</f>
        <v>UC LAVEDAN (65)</v>
      </c>
      <c r="L34" s="164">
        <f>VLOOKUP(I34,engag!$A$1:$D$200,4,FALSE)</f>
        <v>1</v>
      </c>
      <c r="M34" s="210" t="e">
        <f>VLOOKUP(I34,Calcgeneral!$C$2:$U$200,19,FALSE)</f>
        <v>#N/A</v>
      </c>
    </row>
    <row r="35" spans="1:13" s="179" customFormat="1" ht="13.5" customHeight="1">
      <c r="A35" s="170">
        <v>30</v>
      </c>
      <c r="B35" s="162">
        <f>VLOOKUP(A35,Calcgeneral!$B$1:$J$200,2,FALSE)</f>
        <v>57</v>
      </c>
      <c r="C35" s="163" t="str">
        <f>VLOOKUP(B35,Calcgeneral!$C$2:$K$200,2,FALSE)</f>
        <v>Paul SCHAAB</v>
      </c>
      <c r="D35" s="163" t="str">
        <f>VLOOKUP(B35,Calcgeneral!$C$2:$K$200,3,FALSE)</f>
        <v>VC PIERREFITTE-LUZ (65)</v>
      </c>
      <c r="E35" s="164">
        <f>VLOOKUP(B35,engag!$A$1:$D$200,4,FALSE)</f>
        <v>1</v>
      </c>
      <c r="F35" s="210" t="e">
        <f>VLOOKUP(B35,Calcgeneral!$C$2:$U$200,19,FALSE)</f>
        <v>#N/A</v>
      </c>
      <c r="G35" s="171"/>
      <c r="H35" s="172">
        <v>82</v>
      </c>
      <c r="I35" s="162">
        <f>VLOOKUP(H35,Calcgeneral!$B$1:$J$200,2,FALSE)</f>
        <v>85</v>
      </c>
      <c r="J35" s="163" t="str">
        <f>VLOOKUP(I35,Calcgeneral!$C$2:$K$200,2,FALSE)</f>
        <v>Jean-François LASSALLE</v>
      </c>
      <c r="K35" s="163" t="str">
        <f>VLOOKUP(I35,Calcgeneral!$C$2:$K$200,3,FALSE)</f>
        <v>AL TOSTAT (65)</v>
      </c>
      <c r="L35" s="164">
        <f>VLOOKUP(I35,engag!$A$1:$D$200,4,FALSE)</f>
        <v>1</v>
      </c>
      <c r="M35" s="210" t="e">
        <f>VLOOKUP(I35,Calcgeneral!$C$2:$U$200,19,FALSE)</f>
        <v>#N/A</v>
      </c>
    </row>
    <row r="36" spans="1:13" s="179" customFormat="1" ht="13.5" customHeight="1">
      <c r="A36" s="170">
        <v>31</v>
      </c>
      <c r="B36" s="162">
        <f>VLOOKUP(A36,Calcgeneral!$B$1:$J$200,2,FALSE)</f>
        <v>33</v>
      </c>
      <c r="C36" s="163" t="str">
        <f>VLOOKUP(B36,Calcgeneral!$C$2:$K$200,2,FALSE)</f>
        <v>Sébastien KOSEK</v>
      </c>
      <c r="D36" s="163" t="str">
        <f>VLOOKUP(B36,Calcgeneral!$C$2:$K$200,3,FALSE)</f>
        <v>ECSL PERTUIS (84)</v>
      </c>
      <c r="E36" s="164">
        <f>VLOOKUP(B36,engag!$A$1:$D$200,4,FALSE)</f>
        <v>2</v>
      </c>
      <c r="F36" s="210" t="e">
        <f>VLOOKUP(B36,Calcgeneral!$C$2:$U$200,19,FALSE)</f>
        <v>#N/A</v>
      </c>
      <c r="G36" s="171"/>
      <c r="H36" s="173">
        <v>83</v>
      </c>
      <c r="I36" s="162">
        <f>VLOOKUP(H36,Calcgeneral!$B$1:$J$200,2,FALSE)</f>
        <v>32</v>
      </c>
      <c r="J36" s="163" t="str">
        <f>VLOOKUP(I36,Calcgeneral!$C$2:$K$200,2,FALSE)</f>
        <v>Jean-François GOERGEN</v>
      </c>
      <c r="K36" s="163" t="str">
        <f>VLOOKUP(I36,Calcgeneral!$C$2:$K$200,3,FALSE)</f>
        <v>ECSL PERTUIS (84)</v>
      </c>
      <c r="L36" s="164">
        <f>VLOOKUP(I36,engag!$A$1:$D$200,4,FALSE)</f>
        <v>2</v>
      </c>
      <c r="M36" s="210" t="e">
        <f>VLOOKUP(I36,Calcgeneral!$C$2:$U$200,19,FALSE)</f>
        <v>#N/A</v>
      </c>
    </row>
    <row r="37" spans="1:13" s="179" customFormat="1" ht="13.5" customHeight="1">
      <c r="A37" s="170">
        <v>32</v>
      </c>
      <c r="B37" s="162">
        <f>VLOOKUP(A37,Calcgeneral!$B$1:$J$200,2,FALSE)</f>
        <v>78</v>
      </c>
      <c r="C37" s="163" t="str">
        <f>VLOOKUP(B37,Calcgeneral!$C$2:$K$200,2,FALSE)</f>
        <v>Daniel MIQUEL</v>
      </c>
      <c r="D37" s="163" t="str">
        <f>VLOOKUP(B37,Calcgeneral!$C$2:$K$200,3,FALSE)</f>
        <v>LE FOUSSERET (31)</v>
      </c>
      <c r="E37" s="164">
        <f>VLOOKUP(B37,engag!$A$1:$D$200,4,FALSE)</f>
        <v>1</v>
      </c>
      <c r="F37" s="210" t="e">
        <f>VLOOKUP(B37,Calcgeneral!$C$2:$U$200,19,FALSE)</f>
        <v>#N/A</v>
      </c>
      <c r="G37" s="171"/>
      <c r="H37" s="172">
        <v>84</v>
      </c>
      <c r="I37" s="162">
        <f>VLOOKUP(H37,Calcgeneral!$B$1:$J$200,2,FALSE)</f>
        <v>75</v>
      </c>
      <c r="J37" s="163" t="str">
        <f>VLOOKUP(I37,Calcgeneral!$C$2:$K$200,2,FALSE)</f>
        <v>Jérôme DANDINE</v>
      </c>
      <c r="K37" s="163" t="str">
        <f>VLOOKUP(I37,Calcgeneral!$C$2:$K$200,3,FALSE)</f>
        <v>COUSERANS (09)</v>
      </c>
      <c r="L37" s="164">
        <f>VLOOKUP(I37,engag!$A$1:$D$200,4,FALSE)</f>
        <v>2</v>
      </c>
      <c r="M37" s="210" t="e">
        <f>VLOOKUP(I37,Calcgeneral!$C$2:$U$200,19,FALSE)</f>
        <v>#N/A</v>
      </c>
    </row>
    <row r="38" spans="1:13" s="179" customFormat="1" ht="13.5" customHeight="1">
      <c r="A38" s="170">
        <v>33</v>
      </c>
      <c r="B38" s="162">
        <f>VLOOKUP(A38,Calcgeneral!$B$1:$J$200,2,FALSE)</f>
        <v>93</v>
      </c>
      <c r="C38" s="163" t="str">
        <f>VLOOKUP(B38,Calcgeneral!$C$2:$K$200,2,FALSE)</f>
        <v>David CAZALA</v>
      </c>
      <c r="D38" s="163" t="str">
        <f>VLOOKUP(B38,Calcgeneral!$C$2:$K$200,3,FALSE)</f>
        <v>TARBES CYCLISTE</v>
      </c>
      <c r="E38" s="164">
        <f>VLOOKUP(B38,engag!$A$1:$D$200,4,FALSE)</f>
        <v>1</v>
      </c>
      <c r="F38" s="210" t="e">
        <f>VLOOKUP(B38,Calcgeneral!$C$2:$U$200,19,FALSE)</f>
        <v>#N/A</v>
      </c>
      <c r="G38" s="171"/>
      <c r="H38" s="173">
        <v>85</v>
      </c>
      <c r="I38" s="162">
        <f>VLOOKUP(H38,Calcgeneral!$B$1:$J$200,2,FALSE)</f>
        <v>26</v>
      </c>
      <c r="J38" s="163" t="str">
        <f>VLOOKUP(I38,Calcgeneral!$C$2:$K$200,2,FALSE)</f>
        <v>Stéphane SAGE</v>
      </c>
      <c r="K38" s="163" t="str">
        <f>VLOOKUP(I38,Calcgeneral!$C$2:$K$200,3,FALSE)</f>
        <v>CASTELMAYRAN (82)</v>
      </c>
      <c r="L38" s="164">
        <f>VLOOKUP(I38,engag!$A$1:$D$200,4,FALSE)</f>
        <v>1</v>
      </c>
      <c r="M38" s="210" t="e">
        <f>VLOOKUP(I38,Calcgeneral!$C$2:$U$200,19,FALSE)</f>
        <v>#N/A</v>
      </c>
    </row>
    <row r="39" spans="1:13" s="179" customFormat="1" ht="13.5" customHeight="1">
      <c r="A39" s="170">
        <v>34</v>
      </c>
      <c r="B39" s="162">
        <f>VLOOKUP(A39,Calcgeneral!$B$1:$J$200,2,FALSE)</f>
        <v>37</v>
      </c>
      <c r="C39" s="163" t="str">
        <f>VLOOKUP(B39,Calcgeneral!$C$2:$K$200,2,FALSE)</f>
        <v>Fabien DECAMPS</v>
      </c>
      <c r="D39" s="163" t="str">
        <f>VLOOKUP(B39,Calcgeneral!$C$2:$K$200,3,FALSE)</f>
        <v>ST GAUDENS (31)</v>
      </c>
      <c r="E39" s="164">
        <f>VLOOKUP(B39,engag!$A$1:$D$200,4,FALSE)</f>
        <v>1</v>
      </c>
      <c r="F39" s="210" t="e">
        <f>VLOOKUP(B39,Calcgeneral!$C$2:$U$200,19,FALSE)</f>
        <v>#N/A</v>
      </c>
      <c r="G39" s="171"/>
      <c r="H39" s="172">
        <v>86</v>
      </c>
      <c r="I39" s="162">
        <f>VLOOKUP(H39,Calcgeneral!$B$1:$J$200,2,FALSE)</f>
        <v>9</v>
      </c>
      <c r="J39" s="163" t="str">
        <f>VLOOKUP(I39,Calcgeneral!$C$2:$K$200,2,FALSE)</f>
        <v>Damien ROUX</v>
      </c>
      <c r="K39" s="163" t="str">
        <f>VLOOKUP(I39,Calcgeneral!$C$2:$K$200,3,FALSE)</f>
        <v>CC MADIRAN (65)</v>
      </c>
      <c r="L39" s="164">
        <f>VLOOKUP(I39,engag!$A$1:$D$200,4,FALSE)</f>
        <v>1</v>
      </c>
      <c r="M39" s="210" t="e">
        <f>VLOOKUP(I39,Calcgeneral!$C$2:$U$200,19,FALSE)</f>
        <v>#N/A</v>
      </c>
    </row>
    <row r="40" spans="1:13" s="179" customFormat="1" ht="13.5" customHeight="1">
      <c r="A40" s="170">
        <v>35</v>
      </c>
      <c r="B40" s="162">
        <f>VLOOKUP(A40,Calcgeneral!$B$1:$J$200,2,FALSE)</f>
        <v>42</v>
      </c>
      <c r="C40" s="163" t="str">
        <f>VLOOKUP(B40,Calcgeneral!$C$2:$K$200,2,FALSE)</f>
        <v>Patrick LORMANT</v>
      </c>
      <c r="D40" s="163" t="str">
        <f>VLOOKUP(B40,Calcgeneral!$C$2:$K$200,3,FALSE)</f>
        <v>ST GAUDENS (31)</v>
      </c>
      <c r="E40" s="164">
        <f>VLOOKUP(B40,engag!$A$1:$D$200,4,FALSE)</f>
        <v>2</v>
      </c>
      <c r="F40" s="210" t="e">
        <f>VLOOKUP(B40,Calcgeneral!$C$2:$U$200,19,FALSE)</f>
        <v>#N/A</v>
      </c>
      <c r="G40" s="171"/>
      <c r="H40" s="173">
        <v>87</v>
      </c>
      <c r="I40" s="162">
        <f>VLOOKUP(H40,Calcgeneral!$B$1:$J$200,2,FALSE)</f>
        <v>46</v>
      </c>
      <c r="J40" s="163" t="str">
        <f>VLOOKUP(I40,Calcgeneral!$C$2:$K$200,2,FALSE)</f>
        <v>Fabrice COLOMBEL</v>
      </c>
      <c r="K40" s="163" t="str">
        <f>VLOOKUP(I40,Calcgeneral!$C$2:$K$200,3,FALSE)</f>
        <v>PAU VELO (64)</v>
      </c>
      <c r="L40" s="164">
        <f>VLOOKUP(I40,engag!$A$1:$D$200,4,FALSE)</f>
        <v>2</v>
      </c>
      <c r="M40" s="210" t="e">
        <f>VLOOKUP(I40,Calcgeneral!$C$2:$U$200,19,FALSE)</f>
        <v>#N/A</v>
      </c>
    </row>
    <row r="41" spans="1:13" s="179" customFormat="1" ht="13.5" customHeight="1">
      <c r="A41" s="170">
        <v>36</v>
      </c>
      <c r="B41" s="162">
        <f>VLOOKUP(A41,Calcgeneral!$B$1:$J$200,2,FALSE)</f>
        <v>82</v>
      </c>
      <c r="C41" s="163" t="str">
        <f>VLOOKUP(B41,Calcgeneral!$C$2:$K$200,2,FALSE)</f>
        <v>Franck DELRIEU</v>
      </c>
      <c r="D41" s="163" t="str">
        <f>VLOOKUP(B41,Calcgeneral!$C$2:$K$200,3,FALSE)</f>
        <v>AS VILLEMUR CYCLISME (31)</v>
      </c>
      <c r="E41" s="164">
        <f>VLOOKUP(B41,engag!$A$1:$D$200,4,FALSE)</f>
        <v>1</v>
      </c>
      <c r="F41" s="210" t="e">
        <f>VLOOKUP(B41,Calcgeneral!$C$2:$U$200,19,FALSE)</f>
        <v>#N/A</v>
      </c>
      <c r="G41" s="171"/>
      <c r="H41" s="172">
        <v>88</v>
      </c>
      <c r="I41" s="162">
        <f>VLOOKUP(H41,Calcgeneral!$B$1:$J$200,2,FALSE)</f>
        <v>59</v>
      </c>
      <c r="J41" s="163" t="str">
        <f>VLOOKUP(I41,Calcgeneral!$C$2:$K$200,2,FALSE)</f>
        <v>José ZUERAS</v>
      </c>
      <c r="K41" s="163" t="str">
        <f>VLOOKUP(I41,Calcgeneral!$C$2:$K$200,3,FALSE)</f>
        <v>VC PIERREFITTE-LUZ (65)</v>
      </c>
      <c r="L41" s="164">
        <f>VLOOKUP(I41,engag!$A$1:$D$200,4,FALSE)</f>
        <v>1</v>
      </c>
      <c r="M41" s="210" t="e">
        <f>VLOOKUP(I41,Calcgeneral!$C$2:$U$200,19,FALSE)</f>
        <v>#N/A</v>
      </c>
    </row>
    <row r="42" spans="1:13" s="179" customFormat="1" ht="13.5" customHeight="1">
      <c r="A42" s="170">
        <v>37</v>
      </c>
      <c r="B42" s="162">
        <f>VLOOKUP(A42,Calcgeneral!$B$1:$J$200,2,FALSE)</f>
        <v>51</v>
      </c>
      <c r="C42" s="163" t="str">
        <f>VLOOKUP(B42,Calcgeneral!$C$2:$K$200,2,FALSE)</f>
        <v>Jérome MICHELIN</v>
      </c>
      <c r="D42" s="163" t="str">
        <f>VLOOKUP(B42,Calcgeneral!$C$2:$K$200,3,FALSE)</f>
        <v>SAINT PAUL SPORTS (40)</v>
      </c>
      <c r="E42" s="164">
        <f>VLOOKUP(B42,engag!$A$1:$D$200,4,FALSE)</f>
        <v>1</v>
      </c>
      <c r="F42" s="210" t="e">
        <f>VLOOKUP(B42,Calcgeneral!$C$2:$U$200,19,FALSE)</f>
        <v>#N/A</v>
      </c>
      <c r="G42" s="171"/>
      <c r="H42" s="173">
        <v>89</v>
      </c>
      <c r="I42" s="162">
        <f>VLOOKUP(H42,Calcgeneral!$B$1:$J$200,2,FALSE)</f>
        <v>52</v>
      </c>
      <c r="J42" s="163" t="str">
        <f>VLOOKUP(I42,Calcgeneral!$C$2:$K$200,2,FALSE)</f>
        <v>Florian SAUBION</v>
      </c>
      <c r="K42" s="163" t="str">
        <f>VLOOKUP(I42,Calcgeneral!$C$2:$K$200,3,FALSE)</f>
        <v>SAINT PAUL SPORTS (40)</v>
      </c>
      <c r="L42" s="164">
        <f>VLOOKUP(I42,engag!$A$1:$D$200,4,FALSE)</f>
        <v>1</v>
      </c>
      <c r="M42" s="210" t="e">
        <f>VLOOKUP(I42,Calcgeneral!$C$2:$U$200,19,FALSE)</f>
        <v>#N/A</v>
      </c>
    </row>
    <row r="43" spans="1:13" s="179" customFormat="1" ht="13.5" customHeight="1">
      <c r="A43" s="170">
        <v>38</v>
      </c>
      <c r="B43" s="162">
        <f>VLOOKUP(A43,Calcgeneral!$B$1:$J$200,2,FALSE)</f>
        <v>15</v>
      </c>
      <c r="C43" s="163" t="str">
        <f>VLOOKUP(B43,Calcgeneral!$C$2:$K$200,2,FALSE)</f>
        <v>Jérôme MONTAUD</v>
      </c>
      <c r="D43" s="163" t="str">
        <f>VLOOKUP(B43,Calcgeneral!$C$2:$K$200,3,FALSE)</f>
        <v>ACMO  (87)</v>
      </c>
      <c r="E43" s="164">
        <f>VLOOKUP(B43,engag!$A$1:$D$200,4,FALSE)</f>
        <v>1</v>
      </c>
      <c r="F43" s="210" t="e">
        <f>VLOOKUP(B43,Calcgeneral!$C$2:$U$200,19,FALSE)</f>
        <v>#N/A</v>
      </c>
      <c r="G43" s="171"/>
      <c r="H43" s="172">
        <v>90</v>
      </c>
      <c r="I43" s="162">
        <f>VLOOKUP(H43,Calcgeneral!$B$1:$J$200,2,FALSE)</f>
        <v>28</v>
      </c>
      <c r="J43" s="163" t="str">
        <f>VLOOKUP(I43,Calcgeneral!$C$2:$K$200,2,FALSE)</f>
        <v>Nicolas MERLIER</v>
      </c>
      <c r="K43" s="163" t="str">
        <f>VLOOKUP(I43,Calcgeneral!$C$2:$K$200,3,FALSE)</f>
        <v>CASTELMAYRAN (82)</v>
      </c>
      <c r="L43" s="164">
        <f>VLOOKUP(I43,engag!$A$1:$D$200,4,FALSE)</f>
        <v>2</v>
      </c>
      <c r="M43" s="210" t="e">
        <f>VLOOKUP(I43,Calcgeneral!$C$2:$U$200,19,FALSE)</f>
        <v>#N/A</v>
      </c>
    </row>
    <row r="44" spans="1:13" s="179" customFormat="1" ht="13.5" customHeight="1">
      <c r="A44" s="170">
        <v>39</v>
      </c>
      <c r="B44" s="162">
        <f>VLOOKUP(A44,Calcgeneral!$B$1:$J$200,2,FALSE)</f>
        <v>87</v>
      </c>
      <c r="C44" s="163" t="str">
        <f>VLOOKUP(B44,Calcgeneral!$C$2:$K$200,2,FALSE)</f>
        <v>Jean-Baptiste GRANGE</v>
      </c>
      <c r="D44" s="163" t="str">
        <f>VLOOKUP(B44,Calcgeneral!$C$2:$K$200,3,FALSE)</f>
        <v>DÉJANTÉS (65)</v>
      </c>
      <c r="E44" s="164">
        <f>VLOOKUP(B44,engag!$A$1:$D$200,4,FALSE)</f>
        <v>2</v>
      </c>
      <c r="F44" s="210" t="e">
        <f>VLOOKUP(B44,Calcgeneral!$C$2:$U$200,19,FALSE)</f>
        <v>#N/A</v>
      </c>
      <c r="G44" s="171"/>
      <c r="H44" s="173">
        <v>91</v>
      </c>
      <c r="I44" s="162">
        <f>VLOOKUP(H44,Calcgeneral!$B$1:$J$200,2,FALSE)</f>
        <v>81</v>
      </c>
      <c r="J44" s="163" t="str">
        <f>VLOOKUP(I44,Calcgeneral!$C$2:$K$200,2,FALSE)</f>
        <v>Lucas VEYSSET</v>
      </c>
      <c r="K44" s="163" t="str">
        <f>VLOOKUP(I44,Calcgeneral!$C$2:$K$200,3,FALSE)</f>
        <v>LE FOUSSERET (31)</v>
      </c>
      <c r="L44" s="164">
        <f>VLOOKUP(I44,engag!$A$1:$D$200,4,FALSE)</f>
        <v>2</v>
      </c>
      <c r="M44" s="210" t="e">
        <f>VLOOKUP(I44,Calcgeneral!$C$2:$U$200,19,FALSE)</f>
        <v>#N/A</v>
      </c>
    </row>
    <row r="45" spans="1:13" s="179" customFormat="1" ht="13.5" customHeight="1">
      <c r="A45" s="170">
        <v>40</v>
      </c>
      <c r="B45" s="162">
        <f>VLOOKUP(A45,Calcgeneral!$B$1:$J$200,2,FALSE)</f>
        <v>47</v>
      </c>
      <c r="C45" s="163" t="str">
        <f>VLOOKUP(B45,Calcgeneral!$C$2:$K$200,2,FALSE)</f>
        <v>Christophe HARDY</v>
      </c>
      <c r="D45" s="163" t="str">
        <f>VLOOKUP(B45,Calcgeneral!$C$2:$K$200,3,FALSE)</f>
        <v>PAU VELO (64)</v>
      </c>
      <c r="E45" s="164">
        <f>VLOOKUP(B45,engag!$A$1:$D$200,4,FALSE)</f>
        <v>2</v>
      </c>
      <c r="F45" s="210" t="e">
        <f>VLOOKUP(B45,Calcgeneral!$C$2:$U$200,19,FALSE)</f>
        <v>#N/A</v>
      </c>
      <c r="G45" s="171"/>
      <c r="H45" s="172">
        <v>92</v>
      </c>
      <c r="I45" s="162">
        <f>VLOOKUP(H45,Calcgeneral!$B$1:$J$200,2,FALSE)</f>
        <v>69</v>
      </c>
      <c r="J45" s="163" t="e">
        <f>VLOOKUP(I45,Calcgeneral!$C$2:$K$200,2,FALSE)</f>
        <v>#N/A</v>
      </c>
      <c r="K45" s="163" t="e">
        <f>VLOOKUP(I45,Calcgeneral!$C$2:$K$200,3,FALSE)</f>
        <v>#N/A</v>
      </c>
      <c r="L45" s="164">
        <f>VLOOKUP(I45,engag!$A$1:$D$200,4,FALSE)</f>
        <v>2</v>
      </c>
      <c r="M45" s="210" t="e">
        <f>VLOOKUP(I45,Calcgeneral!$C$2:$U$200,19,FALSE)</f>
        <v>#N/A</v>
      </c>
    </row>
    <row r="46" spans="1:13" s="179" customFormat="1" ht="13.5" customHeight="1">
      <c r="A46" s="170">
        <v>41</v>
      </c>
      <c r="B46" s="162">
        <f>VLOOKUP(A46,Calcgeneral!$B$1:$J$200,2,FALSE)</f>
        <v>74</v>
      </c>
      <c r="C46" s="163" t="str">
        <f>VLOOKUP(B46,Calcgeneral!$C$2:$K$200,2,FALSE)</f>
        <v>Sébastien CHAPELET</v>
      </c>
      <c r="D46" s="163" t="str">
        <f>VLOOKUP(B46,Calcgeneral!$C$2:$K$200,3,FALSE)</f>
        <v>COUSERANS (09)</v>
      </c>
      <c r="E46" s="164">
        <f>VLOOKUP(B46,engag!$A$1:$D$200,4,FALSE)</f>
        <v>2</v>
      </c>
      <c r="F46" s="210" t="e">
        <f>VLOOKUP(B46,Calcgeneral!$C$2:$U$200,19,FALSE)</f>
        <v>#N/A</v>
      </c>
      <c r="G46" s="171"/>
      <c r="H46" s="173">
        <v>93</v>
      </c>
      <c r="I46" s="162">
        <f>VLOOKUP(H46,Calcgeneral!$B$1:$J$200,2,FALSE)</f>
        <v>69</v>
      </c>
      <c r="J46" s="163" t="e">
        <f>VLOOKUP(I46,Calcgeneral!$C$2:$K$200,2,FALSE)</f>
        <v>#N/A</v>
      </c>
      <c r="K46" s="163" t="e">
        <f>VLOOKUP(I46,Calcgeneral!$C$2:$K$200,3,FALSE)</f>
        <v>#N/A</v>
      </c>
      <c r="L46" s="164">
        <f>VLOOKUP(I46,engag!$A$1:$D$200,4,FALSE)</f>
        <v>2</v>
      </c>
      <c r="M46" s="210" t="e">
        <f>VLOOKUP(I46,Calcgeneral!$C$2:$U$200,19,FALSE)</f>
        <v>#N/A</v>
      </c>
    </row>
    <row r="47" spans="1:13" s="179" customFormat="1" ht="13.5" customHeight="1">
      <c r="A47" s="170">
        <v>42</v>
      </c>
      <c r="B47" s="162">
        <f>VLOOKUP(A47,Calcgeneral!$B$1:$J$200,2,FALSE)</f>
        <v>22</v>
      </c>
      <c r="C47" s="163" t="str">
        <f>VLOOKUP(B47,Calcgeneral!$C$2:$K$200,2,FALSE)</f>
        <v>Mathieu ISSERT</v>
      </c>
      <c r="D47" s="163" t="str">
        <f>VLOOKUP(B47,Calcgeneral!$C$2:$K$200,3,FALSE)</f>
        <v>FIRSTEAM (64)</v>
      </c>
      <c r="E47" s="164">
        <f>VLOOKUP(B47,engag!$A$1:$D$200,4,FALSE)</f>
        <v>2</v>
      </c>
      <c r="F47" s="210" t="e">
        <f>VLOOKUP(B47,Calcgeneral!$C$2:$U$200,19,FALSE)</f>
        <v>#N/A</v>
      </c>
      <c r="G47" s="171"/>
      <c r="H47" s="172">
        <v>94</v>
      </c>
      <c r="I47" s="162">
        <f>VLOOKUP(H47,Calcgeneral!$B$1:$J$200,2,FALSE)</f>
        <v>53</v>
      </c>
      <c r="J47" s="163" t="e">
        <f>VLOOKUP(I47,Calcgeneral!$C$2:$K$200,2,FALSE)</f>
        <v>#N/A</v>
      </c>
      <c r="K47" s="163" t="e">
        <f>VLOOKUP(I47,Calcgeneral!$C$2:$K$200,3,FALSE)</f>
        <v>#N/A</v>
      </c>
      <c r="L47" s="164">
        <f>VLOOKUP(I47,engag!$A$1:$D$200,4,FALSE)</f>
        <v>2</v>
      </c>
      <c r="M47" s="210" t="e">
        <f>VLOOKUP(I47,Calcgeneral!$C$2:$U$200,19,FALSE)</f>
        <v>#N/A</v>
      </c>
    </row>
    <row r="48" spans="1:13" s="179" customFormat="1" ht="13.5" customHeight="1">
      <c r="A48" s="170">
        <v>43</v>
      </c>
      <c r="B48" s="162">
        <f>VLOOKUP(A48,Calcgeneral!$B$1:$J$200,2,FALSE)</f>
        <v>30</v>
      </c>
      <c r="C48" s="163" t="str">
        <f>VLOOKUP(B48,Calcgeneral!$C$2:$K$200,2,FALSE)</f>
        <v>Bruno CAVELIER</v>
      </c>
      <c r="D48" s="163" t="str">
        <f>VLOOKUP(B48,Calcgeneral!$C$2:$K$200,3,FALSE)</f>
        <v>ECSL PERTUIS (84)</v>
      </c>
      <c r="E48" s="164">
        <f>VLOOKUP(B48,engag!$A$1:$D$200,4,FALSE)</f>
        <v>2</v>
      </c>
      <c r="F48" s="210" t="e">
        <f>VLOOKUP(B48,Calcgeneral!$C$2:$U$200,19,FALSE)</f>
        <v>#N/A</v>
      </c>
      <c r="G48" s="171"/>
      <c r="H48" s="173">
        <v>95</v>
      </c>
      <c r="I48" s="162">
        <f>VLOOKUP(H48,Calcgeneral!$B$1:$J$200,2,FALSE)</f>
        <v>53</v>
      </c>
      <c r="J48" s="163" t="e">
        <f>VLOOKUP(I48,Calcgeneral!$C$2:$K$200,2,FALSE)</f>
        <v>#N/A</v>
      </c>
      <c r="K48" s="163" t="e">
        <f>VLOOKUP(I48,Calcgeneral!$C$2:$K$200,3,FALSE)</f>
        <v>#N/A</v>
      </c>
      <c r="L48" s="164">
        <f>VLOOKUP(I48,engag!$A$1:$D$200,4,FALSE)</f>
        <v>2</v>
      </c>
      <c r="M48" s="210" t="e">
        <f>VLOOKUP(I48,Calcgeneral!$C$2:$U$200,19,FALSE)</f>
        <v>#N/A</v>
      </c>
    </row>
    <row r="49" spans="1:13" s="179" customFormat="1" ht="13.5" customHeight="1">
      <c r="A49" s="170">
        <v>44</v>
      </c>
      <c r="B49" s="162">
        <f>VLOOKUP(A49,Calcgeneral!$B$1:$J$200,2,FALSE)</f>
        <v>17</v>
      </c>
      <c r="C49" s="163" t="str">
        <f>VLOOKUP(B49,Calcgeneral!$C$2:$K$200,2,FALSE)</f>
        <v>Jérôme DUROU</v>
      </c>
      <c r="D49" s="163" t="str">
        <f>VLOOKUP(B49,Calcgeneral!$C$2:$K$200,3,FALSE)</f>
        <v>STADE MONTOIS (40)</v>
      </c>
      <c r="E49" s="164">
        <f>VLOOKUP(B49,engag!$A$1:$D$200,4,FALSE)</f>
        <v>1</v>
      </c>
      <c r="F49" s="210" t="e">
        <f>VLOOKUP(B49,Calcgeneral!$C$2:$U$200,19,FALSE)</f>
        <v>#N/A</v>
      </c>
      <c r="G49" s="171"/>
      <c r="H49" s="172">
        <v>96</v>
      </c>
      <c r="I49" s="162">
        <f>VLOOKUP(H49,Calcgeneral!$B$1:$J$200,2,FALSE)</f>
        <v>54</v>
      </c>
      <c r="J49" s="163" t="e">
        <f>VLOOKUP(I49,Calcgeneral!$C$2:$K$200,2,FALSE)</f>
        <v>#N/A</v>
      </c>
      <c r="K49" s="163" t="e">
        <f>VLOOKUP(I49,Calcgeneral!$C$2:$K$200,3,FALSE)</f>
        <v>#N/A</v>
      </c>
      <c r="L49" s="164">
        <f>VLOOKUP(I49,engag!$A$1:$D$200,4,FALSE)</f>
        <v>1</v>
      </c>
      <c r="M49" s="210" t="e">
        <f>VLOOKUP(I49,Calcgeneral!$C$2:$U$200,19,FALSE)</f>
        <v>#N/A</v>
      </c>
    </row>
    <row r="50" spans="1:13" s="179" customFormat="1" ht="13.5" customHeight="1">
      <c r="A50" s="170">
        <v>45</v>
      </c>
      <c r="B50" s="162">
        <f>VLOOKUP(A50,Calcgeneral!$B$1:$J$200,2,FALSE)</f>
        <v>94</v>
      </c>
      <c r="C50" s="163" t="str">
        <f>VLOOKUP(B50,Calcgeneral!$C$2:$K$200,2,FALSE)</f>
        <v>Christian RICAUD</v>
      </c>
      <c r="D50" s="163" t="str">
        <f>VLOOKUP(B50,Calcgeneral!$C$2:$K$200,3,FALSE)</f>
        <v>CSA EDELWEISS (65)</v>
      </c>
      <c r="E50" s="164">
        <f>VLOOKUP(B50,engag!$A$1:$D$200,4,FALSE)</f>
        <v>1</v>
      </c>
      <c r="F50" s="210" t="e">
        <f>VLOOKUP(B50,Calcgeneral!$C$2:$U$200,19,FALSE)</f>
        <v>#N/A</v>
      </c>
      <c r="G50" s="171"/>
      <c r="H50" s="173">
        <v>97</v>
      </c>
      <c r="I50" s="162">
        <f>VLOOKUP(H50,Calcgeneral!$B$1:$J$200,2,FALSE)</f>
        <v>56</v>
      </c>
      <c r="J50" s="163" t="e">
        <f>VLOOKUP(I50,Calcgeneral!$C$2:$K$200,2,FALSE)</f>
        <v>#N/A</v>
      </c>
      <c r="K50" s="163" t="e">
        <f>VLOOKUP(I50,Calcgeneral!$C$2:$K$200,3,FALSE)</f>
        <v>#N/A</v>
      </c>
      <c r="L50" s="164">
        <f>VLOOKUP(I50,engag!$A$1:$D$200,4,FALSE)</f>
        <v>1</v>
      </c>
      <c r="M50" s="210" t="e">
        <f>VLOOKUP(I50,Calcgeneral!$C$2:$U$200,19,FALSE)</f>
        <v>#N/A</v>
      </c>
    </row>
    <row r="51" spans="1:13" s="179" customFormat="1" ht="13.5" customHeight="1">
      <c r="A51" s="170">
        <v>46</v>
      </c>
      <c r="B51" s="162">
        <f>VLOOKUP(A51,Calcgeneral!$B$1:$J$200,2,FALSE)</f>
        <v>60</v>
      </c>
      <c r="C51" s="163" t="str">
        <f>VLOOKUP(B51,Calcgeneral!$C$2:$K$200,2,FALSE)</f>
        <v>Michel GALCERA</v>
      </c>
      <c r="D51" s="163" t="str">
        <f>VLOOKUP(B51,Calcgeneral!$C$2:$K$200,3,FALSE)</f>
        <v>VC PIERREFITTE-LUZ (65)</v>
      </c>
      <c r="E51" s="164">
        <f>VLOOKUP(B51,engag!$A$1:$D$200,4,FALSE)</f>
        <v>2</v>
      </c>
      <c r="F51" s="210" t="e">
        <f>VLOOKUP(B51,Calcgeneral!$C$2:$U$200,19,FALSE)</f>
        <v>#N/A</v>
      </c>
      <c r="G51" s="171"/>
      <c r="H51" s="172">
        <v>98</v>
      </c>
      <c r="I51" s="162">
        <f>VLOOKUP(H51,Calcgeneral!$B$1:$J$200,2,FALSE)</f>
        <v>69</v>
      </c>
      <c r="J51" s="163" t="e">
        <f>VLOOKUP(I51,Calcgeneral!$C$2:$K$200,2,FALSE)</f>
        <v>#N/A</v>
      </c>
      <c r="K51" s="163" t="e">
        <f>VLOOKUP(I51,Calcgeneral!$C$2:$K$200,3,FALSE)</f>
        <v>#N/A</v>
      </c>
      <c r="L51" s="164">
        <f>VLOOKUP(I51,engag!$A$1:$D$200,4,FALSE)</f>
        <v>2</v>
      </c>
      <c r="M51" s="210" t="e">
        <f>VLOOKUP(I51,Calcgeneral!$C$2:$U$200,19,FALSE)</f>
        <v>#N/A</v>
      </c>
    </row>
    <row r="52" spans="1:13" s="179" customFormat="1" ht="13.5" customHeight="1">
      <c r="A52" s="170">
        <v>47</v>
      </c>
      <c r="B52" s="162">
        <f>VLOOKUP(A52,Calcgeneral!$B$1:$J$200,2,FALSE)</f>
        <v>49</v>
      </c>
      <c r="C52" s="163" t="str">
        <f>VLOOKUP(B52,Calcgeneral!$C$2:$K$200,2,FALSE)</f>
        <v>Vincent DELMAS</v>
      </c>
      <c r="D52" s="163" t="str">
        <f>VLOOKUP(B52,Calcgeneral!$C$2:$K$200,3,FALSE)</f>
        <v>SAINT PAUL SPORTS (40)</v>
      </c>
      <c r="E52" s="164">
        <f>VLOOKUP(B52,engag!$A$1:$D$200,4,FALSE)</f>
        <v>1</v>
      </c>
      <c r="F52" s="210" t="e">
        <f>VLOOKUP(B52,Calcgeneral!$C$2:$U$200,19,FALSE)</f>
        <v>#N/A</v>
      </c>
      <c r="G52" s="171"/>
      <c r="H52" s="173">
        <v>99</v>
      </c>
      <c r="I52" s="162">
        <f>VLOOKUP(H52,Calcgeneral!$B$1:$J$200,2,FALSE)</f>
        <v>83</v>
      </c>
      <c r="J52" s="163" t="e">
        <f>VLOOKUP(I52,Calcgeneral!$C$2:$K$200,2,FALSE)</f>
        <v>#N/A</v>
      </c>
      <c r="K52" s="163" t="e">
        <f>VLOOKUP(I52,Calcgeneral!$C$2:$K$200,3,FALSE)</f>
        <v>#N/A</v>
      </c>
      <c r="L52" s="164">
        <f>VLOOKUP(I52,engag!$A$1:$D$200,4,FALSE)</f>
        <v>1</v>
      </c>
      <c r="M52" s="210" t="e">
        <f>VLOOKUP(I52,Calcgeneral!$C$2:$U$200,19,FALSE)</f>
        <v>#N/A</v>
      </c>
    </row>
    <row r="53" spans="1:13" s="179" customFormat="1" ht="13.5" customHeight="1">
      <c r="A53" s="170">
        <v>48</v>
      </c>
      <c r="B53" s="162">
        <f>VLOOKUP(A53,Calcgeneral!$B$1:$J$200,2,FALSE)</f>
        <v>20</v>
      </c>
      <c r="C53" s="163" t="str">
        <f>VLOOKUP(B53,Calcgeneral!$C$2:$K$200,2,FALSE)</f>
        <v>Julien CHEVERRY</v>
      </c>
      <c r="D53" s="163" t="str">
        <f>VLOOKUP(B53,Calcgeneral!$C$2:$K$200,3,FALSE)</f>
        <v>FIRSTEAM (64)</v>
      </c>
      <c r="E53" s="164">
        <f>VLOOKUP(B53,engag!$A$1:$D$200,4,FALSE)</f>
        <v>2</v>
      </c>
      <c r="F53" s="210" t="e">
        <f>VLOOKUP(B53,Calcgeneral!$C$2:$U$200,19,FALSE)</f>
        <v>#N/A</v>
      </c>
      <c r="G53" s="171"/>
      <c r="H53" s="172">
        <v>100</v>
      </c>
      <c r="I53" s="162">
        <f>VLOOKUP(H53,Calcgeneral!$B$1:$J$200,2,FALSE)</f>
        <v>86</v>
      </c>
      <c r="J53" s="163" t="e">
        <f>VLOOKUP(I53,Calcgeneral!$C$2:$K$200,2,FALSE)</f>
        <v>#N/A</v>
      </c>
      <c r="K53" s="163" t="e">
        <f>VLOOKUP(I53,Calcgeneral!$C$2:$K$200,3,FALSE)</f>
        <v>#N/A</v>
      </c>
      <c r="L53" s="164">
        <f>VLOOKUP(I53,engag!$A$1:$D$200,4,FALSE)</f>
        <v>1</v>
      </c>
      <c r="M53" s="210" t="e">
        <f>VLOOKUP(I53,Calcgeneral!$C$2:$U$200,19,FALSE)</f>
        <v>#N/A</v>
      </c>
    </row>
    <row r="54" spans="1:13" s="179" customFormat="1" ht="13.5" customHeight="1">
      <c r="A54" s="170">
        <v>49</v>
      </c>
      <c r="B54" s="162">
        <f>VLOOKUP(A54,Calcgeneral!$B$1:$J$200,2,FALSE)</f>
        <v>79</v>
      </c>
      <c r="C54" s="163" t="str">
        <f>VLOOKUP(B54,Calcgeneral!$C$2:$K$200,2,FALSE)</f>
        <v>Dorian SEVIN</v>
      </c>
      <c r="D54" s="163" t="str">
        <f>VLOOKUP(B54,Calcgeneral!$C$2:$K$200,3,FALSE)</f>
        <v>LE FOUSSERET (31)</v>
      </c>
      <c r="E54" s="164">
        <f>VLOOKUP(B54,engag!$A$1:$D$200,4,FALSE)</f>
        <v>1</v>
      </c>
      <c r="F54" s="210" t="e">
        <f>VLOOKUP(B54,Calcgeneral!$C$2:$U$200,19,FALSE)</f>
        <v>#N/A</v>
      </c>
      <c r="G54" s="171"/>
      <c r="H54" s="173">
        <v>101</v>
      </c>
      <c r="I54" s="162">
        <f>VLOOKUP(H54,Calcgeneral!$B$1:$J$200,2,FALSE)</f>
        <v>88</v>
      </c>
      <c r="J54" s="163" t="e">
        <f>VLOOKUP(I54,Calcgeneral!$C$2:$K$200,2,FALSE)</f>
        <v>#N/A</v>
      </c>
      <c r="K54" s="163" t="e">
        <f>VLOOKUP(I54,Calcgeneral!$C$2:$K$200,3,FALSE)</f>
        <v>#N/A</v>
      </c>
      <c r="L54" s="164">
        <f>VLOOKUP(I54,engag!$A$1:$D$200,4,FALSE)</f>
        <v>2</v>
      </c>
      <c r="M54" s="210" t="e">
        <f>VLOOKUP(I54,Calcgeneral!$C$2:$U$200,19,FALSE)</f>
        <v>#N/A</v>
      </c>
    </row>
    <row r="55" spans="1:13" s="179" customFormat="1" ht="13.5" customHeight="1">
      <c r="A55" s="170">
        <v>50</v>
      </c>
      <c r="B55" s="162">
        <f>VLOOKUP(A55,Calcgeneral!$B$1:$J$200,2,FALSE)</f>
        <v>7</v>
      </c>
      <c r="C55" s="163" t="str">
        <f>VLOOKUP(B55,Calcgeneral!$C$2:$K$200,2,FALSE)</f>
        <v>Pascal CAUMONT</v>
      </c>
      <c r="D55" s="163" t="str">
        <f>VLOOKUP(B55,Calcgeneral!$C$2:$K$200,3,FALSE)</f>
        <v>CC MADIRAN (65)</v>
      </c>
      <c r="E55" s="164">
        <f>VLOOKUP(B55,engag!$A$1:$D$200,4,FALSE)</f>
        <v>1</v>
      </c>
      <c r="F55" s="210" t="e">
        <f>VLOOKUP(B55,Calcgeneral!$C$2:$U$200,19,FALSE)</f>
        <v>#N/A</v>
      </c>
      <c r="G55" s="171"/>
      <c r="H55" s="172">
        <v>102</v>
      </c>
      <c r="I55" s="218" t="e">
        <f>VLOOKUP(H55,Calcgeneral!$B$1:$J$200,2,FALSE)</f>
        <v>#N/A</v>
      </c>
      <c r="J55" s="219" t="e">
        <f>VLOOKUP(I55,Calcgeneral!$C$2:$K$200,2,FALSE)</f>
        <v>#N/A</v>
      </c>
      <c r="K55" s="219" t="e">
        <f>VLOOKUP(I55,Calcgeneral!$C$2:$K$200,3,FALSE)</f>
        <v>#N/A</v>
      </c>
      <c r="L55" s="220" t="e">
        <f>VLOOKUP(I55,engag!$A$1:$D$200,4,FALSE)</f>
        <v>#N/A</v>
      </c>
      <c r="M55" s="221" t="e">
        <f>VLOOKUP(I55,Calcgeneral!$C$2:$U$200,19,FALSE)</f>
        <v>#N/A</v>
      </c>
    </row>
    <row r="56" spans="1:13" s="179" customFormat="1" ht="13.5" customHeight="1">
      <c r="A56" s="170">
        <v>51</v>
      </c>
      <c r="B56" s="162">
        <f>VLOOKUP(A56,Calcgeneral!$B$1:$J$200,2,FALSE)</f>
        <v>99</v>
      </c>
      <c r="C56" s="163" t="str">
        <f>VLOOKUP(B56,Calcgeneral!$C$2:$K$200,2,FALSE)</f>
        <v>Laurent AIROLDI</v>
      </c>
      <c r="D56" s="163" t="str">
        <f>VLOOKUP(B56,Calcgeneral!$C$2:$K$200,3,FALSE)</f>
        <v>VC MAUVEZINOIS (32)</v>
      </c>
      <c r="E56" s="164">
        <f>VLOOKUP(B56,engag!$A$1:$D$200,4,FALSE)</f>
        <v>2</v>
      </c>
      <c r="F56" s="210" t="e">
        <f>VLOOKUP(B56,Calcgeneral!$C$2:$U$200,19,FALSE)</f>
        <v>#N/A</v>
      </c>
      <c r="G56" s="171"/>
      <c r="H56" s="173">
        <v>103</v>
      </c>
      <c r="I56" s="218" t="e">
        <f>VLOOKUP(H56,Calcgeneral!$B$1:$J$200,2,FALSE)</f>
        <v>#N/A</v>
      </c>
      <c r="J56" s="219" t="e">
        <f>VLOOKUP(I56,Calcgeneral!$C$2:$K$200,2,FALSE)</f>
        <v>#N/A</v>
      </c>
      <c r="K56" s="219" t="e">
        <f>VLOOKUP(I56,Calcgeneral!$C$2:$K$200,3,FALSE)</f>
        <v>#N/A</v>
      </c>
      <c r="L56" s="220" t="e">
        <f>VLOOKUP(I56,engag!$A$1:$D$200,4,FALSE)</f>
        <v>#N/A</v>
      </c>
      <c r="M56" s="221" t="e">
        <f>VLOOKUP(I56,Calcgeneral!$C$2:$U$200,19,FALSE)</f>
        <v>#N/A</v>
      </c>
    </row>
    <row r="57" spans="1:13" s="179" customFormat="1" ht="13.5" customHeight="1">
      <c r="A57" s="174">
        <v>52</v>
      </c>
      <c r="B57" s="165">
        <f>VLOOKUP(A57,Calcgeneral!$B$1:$J$200,2,FALSE)</f>
        <v>12</v>
      </c>
      <c r="C57" s="166" t="str">
        <f>VLOOKUP(B57,Calcgeneral!$C$2:$K$200,2,FALSE)</f>
        <v>Ludovic FABRIE</v>
      </c>
      <c r="D57" s="166" t="str">
        <f>VLOOKUP(B57,Calcgeneral!$C$2:$K$200,3,FALSE)</f>
        <v>ACMO  (87)</v>
      </c>
      <c r="E57" s="164">
        <f>VLOOKUP(B57,engag!$A$1:$D$200,4,FALSE)</f>
        <v>1</v>
      </c>
      <c r="F57" s="210" t="e">
        <f>VLOOKUP(B57,Calcgeneral!$C$2:$U$200,19,FALSE)</f>
        <v>#N/A</v>
      </c>
      <c r="G57" s="175"/>
      <c r="H57" s="176">
        <v>104</v>
      </c>
      <c r="I57" s="222" t="e">
        <f>VLOOKUP(H57,Calcgeneral!$B$1:$J$200,2,FALSE)</f>
        <v>#N/A</v>
      </c>
      <c r="J57" s="223" t="e">
        <f>VLOOKUP(I57,Calcgeneral!$C$2:$K$200,2,FALSE)</f>
        <v>#N/A</v>
      </c>
      <c r="K57" s="223" t="e">
        <f>VLOOKUP(I57,Calcgeneral!$C$2:$K$200,3,FALSE)</f>
        <v>#N/A</v>
      </c>
      <c r="L57" s="220" t="e">
        <f>VLOOKUP(I57,engag!$A$1:$D$200,4,FALSE)</f>
        <v>#N/A</v>
      </c>
      <c r="M57" s="224" t="e">
        <f>VLOOKUP(I57,Calcgeneral!$C$2:$U$200,19,FALSE)</f>
        <v>#N/A</v>
      </c>
    </row>
    <row r="58" spans="1:13" s="179" customFormat="1" ht="13.5" customHeight="1">
      <c r="A58" s="180"/>
      <c r="B58" s="180"/>
      <c r="D58" s="180"/>
      <c r="E58" s="160"/>
      <c r="F58" s="160"/>
      <c r="H58" s="180"/>
      <c r="L58" s="160"/>
      <c r="M58" s="180"/>
    </row>
    <row r="59" spans="1:13" s="179" customFormat="1" ht="13.5" customHeight="1">
      <c r="A59" s="180"/>
      <c r="B59" s="180"/>
      <c r="D59" s="180"/>
      <c r="E59" s="180"/>
      <c r="F59" s="180"/>
      <c r="H59" s="180"/>
      <c r="L59" s="180"/>
      <c r="M59" s="180"/>
    </row>
    <row r="60" spans="1:13" s="179" customFormat="1" ht="13.5" customHeight="1">
      <c r="A60" s="180"/>
      <c r="B60" s="180"/>
      <c r="D60" s="180"/>
      <c r="E60" s="180"/>
      <c r="F60" s="180"/>
      <c r="H60" s="180"/>
      <c r="L60" s="180"/>
      <c r="M60" s="180"/>
    </row>
    <row r="61" spans="1:13" s="179" customFormat="1" ht="13.5" customHeight="1">
      <c r="A61" s="180"/>
      <c r="B61" s="180"/>
      <c r="D61" s="180"/>
      <c r="E61" s="180"/>
      <c r="F61" s="180"/>
      <c r="H61" s="180"/>
      <c r="L61" s="180"/>
      <c r="M61" s="180"/>
    </row>
    <row r="62" spans="1:13" s="179" customFormat="1" ht="13.5" customHeight="1">
      <c r="A62" s="180"/>
      <c r="B62" s="180"/>
      <c r="D62" s="180"/>
      <c r="E62" s="180"/>
      <c r="F62" s="180"/>
      <c r="H62" s="180"/>
      <c r="L62" s="180"/>
      <c r="M62" s="180"/>
    </row>
    <row r="63" spans="1:13" s="179" customFormat="1" ht="13.5" customHeight="1">
      <c r="A63" s="180"/>
      <c r="B63" s="180"/>
      <c r="D63" s="180"/>
      <c r="E63" s="180"/>
      <c r="F63" s="180"/>
      <c r="H63" s="180"/>
      <c r="L63" s="180"/>
      <c r="M63" s="180"/>
    </row>
    <row r="64" spans="1:13" s="179" customFormat="1" ht="13.5" customHeight="1">
      <c r="A64" s="180"/>
      <c r="B64" s="180"/>
      <c r="D64" s="180"/>
      <c r="E64" s="180"/>
      <c r="F64" s="180"/>
      <c r="H64" s="180"/>
      <c r="L64" s="180"/>
      <c r="M64" s="180"/>
    </row>
    <row r="65" spans="1:13" s="179" customFormat="1" ht="13.5" customHeight="1">
      <c r="A65" s="180"/>
      <c r="B65" s="180"/>
      <c r="D65" s="180"/>
      <c r="E65" s="180"/>
      <c r="F65" s="180"/>
      <c r="H65" s="180"/>
      <c r="L65" s="180"/>
      <c r="M65" s="180"/>
    </row>
    <row r="66" spans="1:13" s="179" customFormat="1" ht="13.5" customHeight="1">
      <c r="A66" s="180"/>
      <c r="B66" s="180"/>
      <c r="D66" s="180"/>
      <c r="E66" s="180"/>
      <c r="F66" s="180"/>
      <c r="H66" s="180"/>
      <c r="L66" s="180"/>
      <c r="M66" s="180"/>
    </row>
    <row r="67" spans="1:13" s="179" customFormat="1" ht="13.5" customHeight="1">
      <c r="A67" s="180"/>
      <c r="B67" s="180"/>
      <c r="D67" s="180"/>
      <c r="E67" s="180"/>
      <c r="F67" s="180"/>
      <c r="H67" s="180"/>
      <c r="L67" s="180"/>
      <c r="M67" s="180"/>
    </row>
    <row r="68" spans="1:13" s="179" customFormat="1" ht="13.5" customHeight="1">
      <c r="A68" s="180"/>
      <c r="B68" s="180"/>
      <c r="D68" s="180"/>
      <c r="E68" s="180"/>
      <c r="F68" s="180"/>
      <c r="H68" s="180"/>
      <c r="L68" s="180"/>
      <c r="M68" s="180"/>
    </row>
    <row r="69" spans="1:13" s="179" customFormat="1" ht="13.5" customHeight="1">
      <c r="A69" s="180"/>
      <c r="B69" s="180"/>
      <c r="D69" s="180"/>
      <c r="E69" s="180"/>
      <c r="F69" s="180"/>
      <c r="H69" s="180"/>
      <c r="L69" s="180"/>
      <c r="M69" s="180"/>
    </row>
    <row r="70" spans="1:13" s="179" customFormat="1" ht="13.5" customHeight="1">
      <c r="A70" s="180"/>
      <c r="B70" s="180"/>
      <c r="D70" s="180"/>
      <c r="E70" s="180"/>
      <c r="F70" s="180"/>
      <c r="H70" s="180"/>
      <c r="L70" s="180"/>
      <c r="M70" s="180"/>
    </row>
    <row r="71" spans="1:13" s="179" customFormat="1" ht="13.5" customHeight="1">
      <c r="A71" s="180"/>
      <c r="B71" s="180"/>
      <c r="D71" s="180"/>
      <c r="E71" s="180"/>
      <c r="F71" s="180"/>
      <c r="H71" s="180"/>
      <c r="L71" s="180"/>
      <c r="M71" s="180"/>
    </row>
    <row r="72" spans="1:13" s="179" customFormat="1" ht="13.5" customHeight="1">
      <c r="A72" s="180"/>
      <c r="B72" s="180"/>
      <c r="D72" s="180"/>
      <c r="E72" s="180"/>
      <c r="F72" s="180"/>
      <c r="H72" s="180"/>
      <c r="L72" s="180"/>
      <c r="M72" s="180"/>
    </row>
    <row r="73" spans="1:13" s="179" customFormat="1" ht="13.5" customHeight="1">
      <c r="A73" s="180"/>
      <c r="B73" s="180"/>
      <c r="D73" s="180"/>
      <c r="E73" s="180"/>
      <c r="F73" s="180"/>
      <c r="H73" s="180"/>
      <c r="L73" s="180"/>
      <c r="M73" s="180"/>
    </row>
    <row r="74" spans="1:13" s="134" customFormat="1" ht="13.5" customHeight="1">
      <c r="A74" s="133"/>
      <c r="B74" s="133"/>
      <c r="D74" s="133"/>
      <c r="E74" s="133"/>
      <c r="F74" s="133"/>
      <c r="H74" s="133"/>
      <c r="L74" s="133"/>
      <c r="M74" s="133"/>
    </row>
    <row r="75" spans="1:13" s="134" customFormat="1" ht="13.5" customHeight="1">
      <c r="A75" s="133"/>
      <c r="B75" s="133"/>
      <c r="D75" s="133"/>
      <c r="E75" s="133"/>
      <c r="F75" s="133"/>
      <c r="H75" s="133"/>
      <c r="L75" s="133"/>
      <c r="M75" s="133"/>
    </row>
    <row r="76" spans="1:13" s="134" customFormat="1" ht="13.5" customHeight="1">
      <c r="A76" s="133"/>
      <c r="B76" s="133"/>
      <c r="D76" s="133"/>
      <c r="E76" s="133"/>
      <c r="F76" s="133"/>
      <c r="H76" s="133"/>
      <c r="L76" s="133"/>
      <c r="M76" s="133"/>
    </row>
    <row r="77" spans="1:13" s="134" customFormat="1" ht="13.5" customHeight="1">
      <c r="A77" s="133"/>
      <c r="B77" s="133"/>
      <c r="D77" s="133"/>
      <c r="E77" s="133"/>
      <c r="F77" s="133"/>
      <c r="H77" s="133"/>
      <c r="L77" s="133"/>
      <c r="M77" s="133"/>
    </row>
    <row r="78" spans="1:13" s="134" customFormat="1" ht="13.5" customHeight="1">
      <c r="A78" s="133"/>
      <c r="B78" s="133"/>
      <c r="D78" s="133"/>
      <c r="E78" s="133"/>
      <c r="F78" s="133"/>
      <c r="H78" s="133"/>
      <c r="L78" s="133"/>
      <c r="M78" s="133"/>
    </row>
    <row r="79" spans="1:13" s="134" customFormat="1" ht="13.5" customHeight="1">
      <c r="A79" s="133"/>
      <c r="B79" s="133"/>
      <c r="D79" s="133"/>
      <c r="E79" s="133"/>
      <c r="F79" s="133"/>
      <c r="H79" s="133"/>
      <c r="L79" s="133"/>
      <c r="M79" s="133"/>
    </row>
  </sheetData>
  <sheetProtection/>
  <mergeCells count="3">
    <mergeCell ref="A2:M2"/>
    <mergeCell ref="A3:M3"/>
    <mergeCell ref="A4:M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2:H50"/>
  <sheetViews>
    <sheetView zoomScalePageLayoutView="0" workbookViewId="0" topLeftCell="A1">
      <selection activeCell="I29" sqref="I29"/>
    </sheetView>
  </sheetViews>
  <sheetFormatPr defaultColWidth="11.421875" defaultRowHeight="12.75"/>
  <cols>
    <col min="1" max="1" width="5.57421875" style="0" customWidth="1"/>
    <col min="2" max="2" width="3.28125" style="0" bestFit="1" customWidth="1"/>
    <col min="3" max="3" width="26.140625" style="0" bestFit="1" customWidth="1"/>
    <col min="4" max="7" width="11.140625" style="0" customWidth="1"/>
  </cols>
  <sheetData>
    <row r="2" spans="1:8" s="2" customFormat="1" ht="18">
      <c r="A2" s="226" t="s">
        <v>71</v>
      </c>
      <c r="B2" s="226"/>
      <c r="C2" s="226"/>
      <c r="D2" s="226"/>
      <c r="E2" s="226"/>
      <c r="F2" s="226"/>
      <c r="G2" s="226"/>
      <c r="H2"/>
    </row>
    <row r="3" spans="1:8" s="2" customFormat="1" ht="18">
      <c r="A3" s="69"/>
      <c r="B3" s="69"/>
      <c r="C3" s="69"/>
      <c r="D3" s="69"/>
      <c r="E3" s="69"/>
      <c r="F3" s="69"/>
      <c r="G3" s="69"/>
      <c r="H3"/>
    </row>
    <row r="4" spans="1:8" s="2" customFormat="1" ht="15">
      <c r="A4" s="227" t="s">
        <v>82</v>
      </c>
      <c r="B4" s="227"/>
      <c r="C4" s="227"/>
      <c r="D4" s="227"/>
      <c r="E4" s="227"/>
      <c r="F4" s="227"/>
      <c r="G4" s="227"/>
      <c r="H4"/>
    </row>
    <row r="5" spans="2:8" s="2" customFormat="1" ht="11.25" customHeight="1">
      <c r="B5" s="3"/>
      <c r="C5" s="3"/>
      <c r="D5" s="3"/>
      <c r="E5" s="3"/>
      <c r="F5" s="3"/>
      <c r="G5" s="3"/>
      <c r="H5"/>
    </row>
    <row r="6" spans="1:8" s="2" customFormat="1" ht="12.75">
      <c r="A6" s="230" t="s">
        <v>174</v>
      </c>
      <c r="B6" s="231"/>
      <c r="C6" s="231"/>
      <c r="D6" s="231"/>
      <c r="E6" s="231"/>
      <c r="F6" s="231"/>
      <c r="G6" s="232"/>
      <c r="H6"/>
    </row>
    <row r="7" ht="9.75" customHeight="1"/>
    <row r="8" spans="1:7" ht="12.75">
      <c r="A8" s="233" t="s">
        <v>6</v>
      </c>
      <c r="B8" s="233"/>
      <c r="C8" s="233"/>
      <c r="D8" s="233"/>
      <c r="E8" s="233"/>
      <c r="F8" s="233"/>
      <c r="G8" s="233"/>
    </row>
    <row r="9" spans="1:7" ht="12.75">
      <c r="A9" s="1"/>
      <c r="B9" s="31" t="s">
        <v>7</v>
      </c>
      <c r="C9" s="29" t="s">
        <v>8</v>
      </c>
      <c r="D9" s="99" t="s">
        <v>25</v>
      </c>
      <c r="E9" s="99" t="s">
        <v>26</v>
      </c>
      <c r="F9" s="99" t="s">
        <v>27</v>
      </c>
      <c r="G9" s="99" t="s">
        <v>28</v>
      </c>
    </row>
    <row r="10" spans="1:7" ht="13.5" customHeight="1">
      <c r="A10" s="2"/>
      <c r="B10" s="143">
        <v>1</v>
      </c>
      <c r="C10" s="198" t="str">
        <f>VLOOKUP(B10,cltsequipe!$T$8:$Z$69,2,FALSE)</f>
        <v> </v>
      </c>
      <c r="D10" s="74" t="str">
        <f>VLOOKUP(B10,cltsequipe!$T$8:$Z$69,3,FALSE)</f>
        <v> </v>
      </c>
      <c r="E10" s="30" t="str">
        <f>VLOOKUP(B10,cltsequipe!$T$8:$Z$69,4,FALSE)</f>
        <v> </v>
      </c>
      <c r="F10" s="30" t="str">
        <f>VLOOKUP(B10,cltsequipe!$T$8:$Z$69,6,FALSE)</f>
        <v> </v>
      </c>
      <c r="G10" s="30" t="str">
        <f>VLOOKUP(B10,cltsequipe!$T$8:$Z$69,7,FALSE)</f>
        <v> </v>
      </c>
    </row>
    <row r="11" spans="1:7" ht="13.5" customHeight="1">
      <c r="A11" s="2"/>
      <c r="B11" s="67">
        <v>2</v>
      </c>
      <c r="C11" s="199" t="str">
        <f>VLOOKUP(B11,cltsequipe!$T$8:$Z$69,2,FALSE)</f>
        <v> </v>
      </c>
      <c r="D11" s="110" t="str">
        <f>VLOOKUP(B11,cltsequipe!$T$8:$Z$69,3,FALSE)</f>
        <v> </v>
      </c>
      <c r="E11" s="100" t="str">
        <f>VLOOKUP(B11,cltsequipe!$T$8:$Z$69,4,FALSE)</f>
        <v> </v>
      </c>
      <c r="F11" s="100" t="str">
        <f>VLOOKUP(B11,cltsequipe!$T$8:$Z$69,6,FALSE)</f>
        <v> </v>
      </c>
      <c r="G11" s="100" t="str">
        <f>VLOOKUP(B11,cltsequipe!$T$8:$Z$69,7,FALSE)</f>
        <v> </v>
      </c>
    </row>
    <row r="12" spans="1:7" ht="13.5" customHeight="1">
      <c r="A12" s="2"/>
      <c r="B12" s="67">
        <v>3</v>
      </c>
      <c r="C12" s="199" t="str">
        <f>VLOOKUP(B12,cltsequipe!$T$8:$Z$69,2,FALSE)</f>
        <v> </v>
      </c>
      <c r="D12" s="110" t="str">
        <f>VLOOKUP(B12,cltsequipe!$T$8:$Z$69,3,FALSE)</f>
        <v> </v>
      </c>
      <c r="E12" s="100" t="str">
        <f>VLOOKUP(B12,cltsequipe!$T$8:$Z$69,4,FALSE)</f>
        <v> </v>
      </c>
      <c r="F12" s="100" t="str">
        <f>VLOOKUP(B12,cltsequipe!$T$8:$Z$69,6,FALSE)</f>
        <v> </v>
      </c>
      <c r="G12" s="100" t="str">
        <f>VLOOKUP(B12,cltsequipe!$T$8:$Z$69,7,FALSE)</f>
        <v> </v>
      </c>
    </row>
    <row r="13" spans="1:7" ht="13.5" customHeight="1">
      <c r="A13" s="2"/>
      <c r="B13" s="67">
        <v>4</v>
      </c>
      <c r="C13" s="199" t="str">
        <f>VLOOKUP(B13,cltsequipe!$T$8:$Z$69,2,FALSE)</f>
        <v> </v>
      </c>
      <c r="D13" s="110" t="str">
        <f>VLOOKUP(B13,cltsequipe!$T$8:$Z$69,3,FALSE)</f>
        <v> </v>
      </c>
      <c r="E13" s="100" t="str">
        <f>VLOOKUP(B13,cltsequipe!$T$8:$Z$69,4,FALSE)</f>
        <v> </v>
      </c>
      <c r="F13" s="100" t="str">
        <f>VLOOKUP(B13,cltsequipe!$T$8:$Z$69,6,FALSE)</f>
        <v> </v>
      </c>
      <c r="G13" s="100" t="str">
        <f>VLOOKUP(B13,cltsequipe!$T$8:$Z$69,7,FALSE)</f>
        <v> </v>
      </c>
    </row>
    <row r="14" spans="1:7" ht="13.5" customHeight="1">
      <c r="A14" s="2"/>
      <c r="B14" s="67">
        <v>5</v>
      </c>
      <c r="C14" s="199" t="str">
        <f>VLOOKUP(B14,cltsequipe!$T$8:$Z$69,2,FALSE)</f>
        <v> </v>
      </c>
      <c r="D14" s="110" t="str">
        <f>VLOOKUP(B14,cltsequipe!$T$8:$Z$69,3,FALSE)</f>
        <v> </v>
      </c>
      <c r="E14" s="100" t="str">
        <f>VLOOKUP(B14,cltsequipe!$T$8:$Z$69,4,FALSE)</f>
        <v> </v>
      </c>
      <c r="F14" s="100" t="str">
        <f>VLOOKUP(B14,cltsequipe!$T$8:$Z$69,6,FALSE)</f>
        <v> </v>
      </c>
      <c r="G14" s="100" t="str">
        <f>VLOOKUP(B14,cltsequipe!$T$8:$Z$69,7,FALSE)</f>
        <v> </v>
      </c>
    </row>
    <row r="15" spans="1:7" ht="13.5" customHeight="1">
      <c r="A15" s="2"/>
      <c r="B15" s="67">
        <v>6</v>
      </c>
      <c r="C15" s="199" t="str">
        <f>VLOOKUP(B15,cltsequipe!$T$8:$Z$69,2,FALSE)</f>
        <v> </v>
      </c>
      <c r="D15" s="110" t="str">
        <f>VLOOKUP(B15,cltsequipe!$T$8:$Z$69,3,FALSE)</f>
        <v> </v>
      </c>
      <c r="E15" s="100" t="str">
        <f>VLOOKUP(B15,cltsequipe!$T$8:$Z$69,4,FALSE)</f>
        <v> </v>
      </c>
      <c r="F15" s="100" t="str">
        <f>VLOOKUP(B15,cltsequipe!$T$8:$Z$69,6,FALSE)</f>
        <v> </v>
      </c>
      <c r="G15" s="100" t="str">
        <f>VLOOKUP(B15,cltsequipe!$T$8:$Z$69,7,FALSE)</f>
        <v> </v>
      </c>
    </row>
    <row r="16" spans="1:7" ht="13.5" customHeight="1">
      <c r="A16" s="2"/>
      <c r="B16" s="67">
        <v>7</v>
      </c>
      <c r="C16" s="199" t="str">
        <f>VLOOKUP(B16,cltsequipe!$T$8:$Z$69,2,FALSE)</f>
        <v> </v>
      </c>
      <c r="D16" s="110" t="str">
        <f>VLOOKUP(B16,cltsequipe!$T$8:$Z$69,3,FALSE)</f>
        <v> </v>
      </c>
      <c r="E16" s="100" t="str">
        <f>VLOOKUP(B16,cltsequipe!$T$8:$Z$69,4,FALSE)</f>
        <v> </v>
      </c>
      <c r="F16" s="100" t="str">
        <f>VLOOKUP(B16,cltsequipe!$T$8:$Z$69,6,FALSE)</f>
        <v> </v>
      </c>
      <c r="G16" s="100" t="str">
        <f>VLOOKUP(B16,cltsequipe!$T$8:$Z$69,7,FALSE)</f>
        <v> </v>
      </c>
    </row>
    <row r="17" spans="1:7" ht="13.5" customHeight="1">
      <c r="A17" s="2"/>
      <c r="B17" s="67">
        <v>8</v>
      </c>
      <c r="C17" s="199" t="str">
        <f>VLOOKUP(B17,cltsequipe!$T$8:$Z$69,2,FALSE)</f>
        <v> </v>
      </c>
      <c r="D17" s="110" t="str">
        <f>VLOOKUP(B17,cltsequipe!$T$8:$Z$69,3,FALSE)</f>
        <v> </v>
      </c>
      <c r="E17" s="100" t="str">
        <f>VLOOKUP(B17,cltsequipe!$T$8:$Z$69,4,FALSE)</f>
        <v> </v>
      </c>
      <c r="F17" s="100" t="str">
        <f>VLOOKUP(B17,cltsequipe!$T$8:$Z$69,6,FALSE)</f>
        <v> </v>
      </c>
      <c r="G17" s="100" t="str">
        <f>VLOOKUP(B17,cltsequipe!$T$8:$Z$69,7,FALSE)</f>
        <v> </v>
      </c>
    </row>
    <row r="18" spans="1:7" ht="13.5" customHeight="1">
      <c r="A18" s="2"/>
      <c r="B18" s="67">
        <v>9</v>
      </c>
      <c r="C18" s="199" t="str">
        <f>VLOOKUP(B18,cltsequipe!$T$8:$Z$69,2,FALSE)</f>
        <v> </v>
      </c>
      <c r="D18" s="110" t="str">
        <f>VLOOKUP(B18,cltsequipe!$T$8:$Z$69,3,FALSE)</f>
        <v> </v>
      </c>
      <c r="E18" s="100" t="str">
        <f>VLOOKUP(B18,cltsequipe!$T$8:$Z$69,4,FALSE)</f>
        <v> </v>
      </c>
      <c r="F18" s="100" t="str">
        <f>VLOOKUP(B18,cltsequipe!$T$8:$Z$69,6,FALSE)</f>
        <v> </v>
      </c>
      <c r="G18" s="100" t="str">
        <f>VLOOKUP(B18,cltsequipe!$T$8:$Z$69,7,FALSE)</f>
        <v> </v>
      </c>
    </row>
    <row r="19" spans="1:7" ht="13.5" customHeight="1">
      <c r="A19" s="2"/>
      <c r="B19" s="67">
        <v>10</v>
      </c>
      <c r="C19" s="199" t="str">
        <f>VLOOKUP(B19,cltsequipe!$T$8:$Z$69,2,FALSE)</f>
        <v> </v>
      </c>
      <c r="D19" s="110" t="str">
        <f>VLOOKUP(B19,cltsequipe!$T$8:$Z$69,3,FALSE)</f>
        <v> </v>
      </c>
      <c r="E19" s="100" t="str">
        <f>VLOOKUP(B19,cltsequipe!$T$8:$Z$69,4,FALSE)</f>
        <v> </v>
      </c>
      <c r="F19" s="100" t="str">
        <f>VLOOKUP(B19,cltsequipe!$T$8:$Z$69,6,FALSE)</f>
        <v> </v>
      </c>
      <c r="G19" s="100" t="str">
        <f>VLOOKUP(B19,cltsequipe!$T$8:$Z$69,7,FALSE)</f>
        <v> </v>
      </c>
    </row>
    <row r="20" spans="1:7" ht="13.5" customHeight="1">
      <c r="A20" s="2"/>
      <c r="B20" s="67">
        <v>11</v>
      </c>
      <c r="C20" s="199" t="str">
        <f>VLOOKUP(B20,cltsequipe!$T$8:$Z$69,2,FALSE)</f>
        <v> </v>
      </c>
      <c r="D20" s="110" t="str">
        <f>VLOOKUP(B20,cltsequipe!$T$8:$Z$69,3,FALSE)</f>
        <v> </v>
      </c>
      <c r="E20" s="100" t="str">
        <f>VLOOKUP(B20,cltsequipe!$T$8:$Z$69,4,FALSE)</f>
        <v> </v>
      </c>
      <c r="F20" s="100" t="str">
        <f>VLOOKUP(B20,cltsequipe!$T$8:$Z$69,6,FALSE)</f>
        <v> </v>
      </c>
      <c r="G20" s="100" t="str">
        <f>VLOOKUP(B20,cltsequipe!$T$8:$Z$69,7,FALSE)</f>
        <v> </v>
      </c>
    </row>
    <row r="21" spans="1:7" ht="13.5" customHeight="1">
      <c r="A21" s="2"/>
      <c r="B21" s="67">
        <v>12</v>
      </c>
      <c r="C21" s="199" t="str">
        <f>VLOOKUP(B21,cltsequipe!$T$8:$Z$69,2,FALSE)</f>
        <v> </v>
      </c>
      <c r="D21" s="110" t="str">
        <f>VLOOKUP(B21,cltsequipe!$T$8:$Z$69,3,FALSE)</f>
        <v> </v>
      </c>
      <c r="E21" s="100" t="str">
        <f>VLOOKUP(B21,cltsequipe!$T$8:$Z$69,4,FALSE)</f>
        <v> </v>
      </c>
      <c r="F21" s="100" t="str">
        <f>VLOOKUP(B21,cltsequipe!$T$8:$Z$69,6,FALSE)</f>
        <v> </v>
      </c>
      <c r="G21" s="100" t="str">
        <f>VLOOKUP(B21,cltsequipe!$T$8:$Z$69,7,FALSE)</f>
        <v> </v>
      </c>
    </row>
    <row r="22" spans="1:7" ht="13.5" customHeight="1">
      <c r="A22" s="2"/>
      <c r="B22" s="67">
        <v>13</v>
      </c>
      <c r="C22" s="199" t="str">
        <f>VLOOKUP(B22,cltsequipe!$T$8:$Z$69,2,FALSE)</f>
        <v> </v>
      </c>
      <c r="D22" s="110" t="str">
        <f>VLOOKUP(B22,cltsequipe!$T$8:$Z$69,3,FALSE)</f>
        <v> </v>
      </c>
      <c r="E22" s="100" t="str">
        <f>VLOOKUP(B22,cltsequipe!$T$8:$Z$69,4,FALSE)</f>
        <v> </v>
      </c>
      <c r="F22" s="100" t="str">
        <f>VLOOKUP(B22,cltsequipe!$T$8:$Z$69,6,FALSE)</f>
        <v> </v>
      </c>
      <c r="G22" s="100" t="str">
        <f>VLOOKUP(B22,cltsequipe!$T$8:$Z$69,7,FALSE)</f>
        <v> </v>
      </c>
    </row>
    <row r="23" spans="1:7" ht="13.5" customHeight="1">
      <c r="A23" s="2"/>
      <c r="B23" s="67">
        <v>14</v>
      </c>
      <c r="C23" s="199" t="str">
        <f>VLOOKUP(B23,cltsequipe!$T$8:$Z$69,2,FALSE)</f>
        <v> </v>
      </c>
      <c r="D23" s="110" t="str">
        <f>VLOOKUP(B23,cltsequipe!$T$8:$Z$69,3,FALSE)</f>
        <v> </v>
      </c>
      <c r="E23" s="100" t="str">
        <f>VLOOKUP(B23,cltsequipe!$T$8:$Z$69,4,FALSE)</f>
        <v> </v>
      </c>
      <c r="F23" s="100" t="str">
        <f>VLOOKUP(B23,cltsequipe!$T$8:$Z$69,6,FALSE)</f>
        <v> </v>
      </c>
      <c r="G23" s="100" t="str">
        <f>VLOOKUP(B23,cltsequipe!$T$8:$Z$69,7,FALSE)</f>
        <v> </v>
      </c>
    </row>
    <row r="24" spans="1:7" ht="13.5" customHeight="1">
      <c r="A24" s="2"/>
      <c r="B24" s="67">
        <v>15</v>
      </c>
      <c r="C24" s="199" t="str">
        <f>VLOOKUP(B24,cltsequipe!$T$8:$Z$69,2,FALSE)</f>
        <v> </v>
      </c>
      <c r="D24" s="110" t="str">
        <f>VLOOKUP(B24,cltsequipe!$T$8:$Z$69,3,FALSE)</f>
        <v> </v>
      </c>
      <c r="E24" s="100" t="str">
        <f>VLOOKUP(B24,cltsequipe!$T$8:$Z$69,4,FALSE)</f>
        <v> </v>
      </c>
      <c r="F24" s="100" t="str">
        <f>VLOOKUP(B24,cltsequipe!$T$8:$Z$69,6,FALSE)</f>
        <v> </v>
      </c>
      <c r="G24" s="100" t="str">
        <f>VLOOKUP(B24,cltsequipe!$T$8:$Z$69,7,FALSE)</f>
        <v> </v>
      </c>
    </row>
    <row r="25" spans="1:7" ht="13.5" customHeight="1">
      <c r="A25" s="2"/>
      <c r="B25" s="67">
        <v>16</v>
      </c>
      <c r="C25" s="200" t="e">
        <f>VLOOKUP(B25,cltsequipe!$T$8:$Z$69,2,FALSE)</f>
        <v>#N/A</v>
      </c>
      <c r="D25" s="202" t="e">
        <f>VLOOKUP(B25,cltsequipe!$T$8:$Z$69,3,FALSE)</f>
        <v>#N/A</v>
      </c>
      <c r="E25" s="101" t="e">
        <f>VLOOKUP(B25,cltsequipe!$T$8:$Z$69,4,FALSE)</f>
        <v>#N/A</v>
      </c>
      <c r="F25" s="101" t="e">
        <f>VLOOKUP(B25,cltsequipe!$T$8:$Z$69,6,FALSE)</f>
        <v>#N/A</v>
      </c>
      <c r="G25" s="101" t="e">
        <f>VLOOKUP(B25,cltsequipe!$T$8:$Z$69,7,FALSE)</f>
        <v>#N/A</v>
      </c>
    </row>
    <row r="26" spans="1:7" ht="13.5" customHeight="1">
      <c r="A26" s="2"/>
      <c r="B26" s="144"/>
      <c r="C26" s="8"/>
      <c r="D26" s="8"/>
      <c r="E26" s="8"/>
      <c r="F26" s="8"/>
      <c r="G26" s="201"/>
    </row>
    <row r="27" spans="1:7" ht="13.5" customHeight="1">
      <c r="A27" s="2"/>
      <c r="G27" s="2"/>
    </row>
    <row r="28" spans="1:7" ht="13.5" customHeight="1">
      <c r="A28" s="2"/>
      <c r="G28" s="2"/>
    </row>
    <row r="29" spans="1:7" ht="13.5" customHeight="1">
      <c r="A29" s="2"/>
      <c r="G29" s="2"/>
    </row>
    <row r="30" spans="1:7" ht="13.5" customHeight="1">
      <c r="A30" s="2"/>
      <c r="G30" s="2"/>
    </row>
    <row r="31" spans="1:7" ht="13.5" customHeight="1">
      <c r="A31" s="2"/>
      <c r="G31" s="2"/>
    </row>
    <row r="32" spans="1:7" ht="13.5" customHeight="1">
      <c r="A32" s="2"/>
      <c r="G32" s="2"/>
    </row>
    <row r="33" spans="1:7" ht="13.5" customHeight="1">
      <c r="A33" s="40"/>
      <c r="G33" s="2"/>
    </row>
    <row r="34" spans="1:7" ht="13.5" customHeight="1">
      <c r="A34" s="2"/>
      <c r="G34" s="2"/>
    </row>
    <row r="35" spans="1:7" ht="13.5" customHeight="1">
      <c r="A35" s="2"/>
      <c r="G35" s="2"/>
    </row>
    <row r="36" spans="1:7" ht="13.5" customHeight="1">
      <c r="A36" s="2"/>
      <c r="G36" s="2"/>
    </row>
    <row r="37" spans="1:7" ht="13.5" customHeight="1">
      <c r="A37" s="2"/>
      <c r="G37" s="2"/>
    </row>
    <row r="38" spans="1:7" ht="12.75" customHeight="1">
      <c r="A38" s="2"/>
      <c r="G38" s="2"/>
    </row>
    <row r="39" spans="1:7" ht="12.75" customHeight="1">
      <c r="A39" s="2"/>
      <c r="G39" s="2"/>
    </row>
    <row r="40" spans="1:7" ht="12.75" customHeight="1">
      <c r="A40" s="2"/>
      <c r="G40" s="2"/>
    </row>
    <row r="41" ht="12.75" customHeight="1">
      <c r="A41" s="2"/>
    </row>
    <row r="42" ht="12.75" customHeight="1">
      <c r="A42" s="2"/>
    </row>
    <row r="43" ht="12.75" customHeight="1">
      <c r="A43" s="2"/>
    </row>
    <row r="44" ht="12.75" customHeight="1">
      <c r="A44" s="2"/>
    </row>
    <row r="45" ht="12.75" customHeight="1">
      <c r="A45" s="2"/>
    </row>
    <row r="46" ht="12.75" customHeight="1">
      <c r="A46" s="2"/>
    </row>
    <row r="47" ht="12.75" customHeight="1">
      <c r="A47" s="2"/>
    </row>
    <row r="48" ht="12.75" customHeight="1">
      <c r="A48" s="2"/>
    </row>
    <row r="49" ht="12.75" customHeight="1">
      <c r="A49" s="2"/>
    </row>
    <row r="50" ht="12.75" customHeight="1">
      <c r="A50" s="2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4">
    <mergeCell ref="A2:G2"/>
    <mergeCell ref="A4:G4"/>
    <mergeCell ref="A6:G6"/>
    <mergeCell ref="A8:G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U203"/>
  <sheetViews>
    <sheetView tabSelected="1" zoomScalePageLayoutView="0" workbookViewId="0" topLeftCell="A1">
      <selection activeCell="F3" sqref="F3"/>
    </sheetView>
  </sheetViews>
  <sheetFormatPr defaultColWidth="11.421875" defaultRowHeight="12.75"/>
  <cols>
    <col min="1" max="1" width="6.140625" style="4" customWidth="1"/>
    <col min="2" max="2" width="5.421875" style="4" customWidth="1"/>
    <col min="3" max="3" width="21.421875" style="0" customWidth="1"/>
    <col min="4" max="4" width="23.140625" style="0" customWidth="1"/>
    <col min="5" max="5" width="4.57421875" style="4" customWidth="1"/>
    <col min="6" max="6" width="9.7109375" style="0" bestFit="1" customWidth="1"/>
    <col min="7" max="7" width="2.57421875" style="93" customWidth="1"/>
    <col min="8" max="8" width="6.140625" style="4" customWidth="1"/>
    <col min="9" max="9" width="5.421875" style="4" customWidth="1"/>
    <col min="10" max="10" width="21.421875" style="0" customWidth="1"/>
    <col min="11" max="11" width="23.140625" style="0" customWidth="1"/>
    <col min="12" max="12" width="4.57421875" style="4" customWidth="1"/>
    <col min="13" max="13" width="8.421875" style="0" customWidth="1"/>
    <col min="14" max="14" width="2.57421875" style="93" customWidth="1"/>
    <col min="15" max="15" width="6.140625" style="4" customWidth="1"/>
    <col min="16" max="16" width="5.421875" style="4" customWidth="1"/>
    <col min="17" max="17" width="21.421875" style="0" customWidth="1"/>
    <col min="18" max="18" width="23.140625" style="0" customWidth="1"/>
    <col min="19" max="19" width="4.421875" style="4" customWidth="1"/>
    <col min="20" max="20" width="8.421875" style="0" customWidth="1"/>
    <col min="21" max="21" width="2.57421875" style="93" customWidth="1"/>
  </cols>
  <sheetData>
    <row r="1" spans="1:21" s="97" customFormat="1" ht="12.75">
      <c r="A1" s="260" t="s">
        <v>64</v>
      </c>
      <c r="B1" s="260"/>
      <c r="C1" s="260"/>
      <c r="D1" s="260"/>
      <c r="E1" s="260"/>
      <c r="F1" s="260"/>
      <c r="G1" s="96"/>
      <c r="H1" s="260" t="s">
        <v>68</v>
      </c>
      <c r="I1" s="260"/>
      <c r="J1" s="260"/>
      <c r="K1" s="260"/>
      <c r="L1" s="260"/>
      <c r="M1" s="260"/>
      <c r="N1" s="96"/>
      <c r="O1" s="260" t="s">
        <v>69</v>
      </c>
      <c r="P1" s="260"/>
      <c r="Q1" s="260"/>
      <c r="R1" s="260"/>
      <c r="S1" s="260"/>
      <c r="T1" s="260"/>
      <c r="U1" s="96"/>
    </row>
    <row r="2" spans="1:21" ht="12.75">
      <c r="A2" s="68" t="s">
        <v>4</v>
      </c>
      <c r="B2" s="68" t="s">
        <v>1</v>
      </c>
      <c r="C2" s="68" t="s">
        <v>2</v>
      </c>
      <c r="D2" s="68" t="s">
        <v>0</v>
      </c>
      <c r="E2" s="68" t="s">
        <v>14</v>
      </c>
      <c r="F2" s="68" t="s">
        <v>5</v>
      </c>
      <c r="G2" s="94"/>
      <c r="H2" s="68" t="s">
        <v>4</v>
      </c>
      <c r="I2" s="68" t="s">
        <v>1</v>
      </c>
      <c r="J2" s="68" t="s">
        <v>2</v>
      </c>
      <c r="K2" s="68" t="s">
        <v>0</v>
      </c>
      <c r="L2" s="68" t="s">
        <v>14</v>
      </c>
      <c r="M2" s="68" t="s">
        <v>5</v>
      </c>
      <c r="N2" s="94"/>
      <c r="O2" s="68" t="s">
        <v>4</v>
      </c>
      <c r="P2" s="68" t="s">
        <v>1</v>
      </c>
      <c r="Q2" s="68" t="s">
        <v>2</v>
      </c>
      <c r="R2" s="68" t="s">
        <v>0</v>
      </c>
      <c r="S2" s="68" t="s">
        <v>14</v>
      </c>
      <c r="T2" s="68" t="s">
        <v>5</v>
      </c>
      <c r="U2" s="94"/>
    </row>
    <row r="3" spans="1:20" ht="12.75">
      <c r="A3" s="75">
        <v>1</v>
      </c>
      <c r="B3" s="9">
        <v>5</v>
      </c>
      <c r="C3" s="275" t="s">
        <v>238</v>
      </c>
      <c r="D3" s="275" t="s">
        <v>99</v>
      </c>
      <c r="E3" s="275" t="s">
        <v>338</v>
      </c>
      <c r="F3" s="275" t="s">
        <v>339</v>
      </c>
      <c r="G3" s="274">
        <v>0.08268738425925926</v>
      </c>
      <c r="H3" s="75">
        <v>1</v>
      </c>
      <c r="I3" s="4" t="s">
        <v>3</v>
      </c>
      <c r="J3" t="s">
        <v>3</v>
      </c>
      <c r="K3" t="s">
        <v>3</v>
      </c>
      <c r="L3" s="4" t="s">
        <v>3</v>
      </c>
      <c r="M3" s="111" t="s">
        <v>3</v>
      </c>
      <c r="O3" s="75">
        <v>1</v>
      </c>
      <c r="P3" s="4" t="s">
        <v>3</v>
      </c>
      <c r="Q3" t="s">
        <v>3</v>
      </c>
      <c r="R3" t="s">
        <v>3</v>
      </c>
      <c r="S3" s="4" t="s">
        <v>3</v>
      </c>
      <c r="T3" s="111" t="s">
        <v>3</v>
      </c>
    </row>
    <row r="4" spans="1:20" ht="12.75">
      <c r="A4" s="75">
        <v>2</v>
      </c>
      <c r="B4" s="9">
        <v>23</v>
      </c>
      <c r="C4" s="275" t="s">
        <v>239</v>
      </c>
      <c r="D4" s="275" t="s">
        <v>102</v>
      </c>
      <c r="E4" s="275" t="s">
        <v>338</v>
      </c>
      <c r="F4" s="275" t="s">
        <v>340</v>
      </c>
      <c r="G4" s="274">
        <v>0.08268761574074074</v>
      </c>
      <c r="H4" s="75">
        <v>2</v>
      </c>
      <c r="M4" s="111"/>
      <c r="O4" s="75">
        <v>2</v>
      </c>
      <c r="T4" s="111"/>
    </row>
    <row r="5" spans="1:20" ht="12.75">
      <c r="A5" s="75">
        <v>3</v>
      </c>
      <c r="B5" s="9">
        <v>4</v>
      </c>
      <c r="C5" s="275" t="s">
        <v>240</v>
      </c>
      <c r="D5" s="275" t="s">
        <v>99</v>
      </c>
      <c r="E5" s="275" t="s">
        <v>338</v>
      </c>
      <c r="F5" s="275" t="s">
        <v>341</v>
      </c>
      <c r="G5" s="274">
        <v>0.0826920138888889</v>
      </c>
      <c r="H5" s="75">
        <v>3</v>
      </c>
      <c r="M5" s="111"/>
      <c r="O5" s="75">
        <v>3</v>
      </c>
      <c r="T5" s="111"/>
    </row>
    <row r="6" spans="1:20" ht="12.75">
      <c r="A6" s="75">
        <v>4</v>
      </c>
      <c r="B6" s="9">
        <v>77</v>
      </c>
      <c r="C6" s="275" t="s">
        <v>241</v>
      </c>
      <c r="D6" s="275" t="s">
        <v>110</v>
      </c>
      <c r="E6" s="275" t="s">
        <v>338</v>
      </c>
      <c r="F6" s="275" t="s">
        <v>342</v>
      </c>
      <c r="G6" s="274">
        <v>0.08269409722222222</v>
      </c>
      <c r="H6" s="75">
        <v>4</v>
      </c>
      <c r="M6" s="111"/>
      <c r="O6" s="75">
        <v>4</v>
      </c>
      <c r="T6" s="111"/>
    </row>
    <row r="7" spans="1:20" ht="12.75">
      <c r="A7" s="75">
        <v>5</v>
      </c>
      <c r="B7" s="9">
        <v>11</v>
      </c>
      <c r="C7" s="275" t="s">
        <v>242</v>
      </c>
      <c r="D7" s="275" t="s">
        <v>101</v>
      </c>
      <c r="E7" s="275" t="s">
        <v>338</v>
      </c>
      <c r="F7" s="275" t="s">
        <v>343</v>
      </c>
      <c r="G7" s="274">
        <v>0.08269664351851852</v>
      </c>
      <c r="H7" s="75">
        <v>5</v>
      </c>
      <c r="M7" s="111"/>
      <c r="O7" s="75">
        <v>5</v>
      </c>
      <c r="T7" s="111"/>
    </row>
    <row r="8" spans="1:20" ht="12.75">
      <c r="A8" s="75">
        <v>6</v>
      </c>
      <c r="B8" s="9">
        <v>39</v>
      </c>
      <c r="C8" s="275" t="s">
        <v>243</v>
      </c>
      <c r="D8" s="275" t="s">
        <v>105</v>
      </c>
      <c r="E8" s="275" t="s">
        <v>338</v>
      </c>
      <c r="F8" s="275" t="s">
        <v>344</v>
      </c>
      <c r="G8" s="274">
        <v>0.08269837962962963</v>
      </c>
      <c r="H8" s="75">
        <v>6</v>
      </c>
      <c r="M8" s="111"/>
      <c r="O8" s="75">
        <v>6</v>
      </c>
      <c r="T8" s="111"/>
    </row>
    <row r="9" spans="1:20" ht="12.75">
      <c r="A9" s="75">
        <v>7</v>
      </c>
      <c r="B9" s="9">
        <v>6</v>
      </c>
      <c r="C9" s="275" t="s">
        <v>244</v>
      </c>
      <c r="D9" s="275" t="s">
        <v>245</v>
      </c>
      <c r="E9" s="275" t="s">
        <v>338</v>
      </c>
      <c r="F9" s="275" t="s">
        <v>345</v>
      </c>
      <c r="G9" s="274">
        <v>0.08273333333333334</v>
      </c>
      <c r="H9" s="75">
        <v>7</v>
      </c>
      <c r="M9" s="111"/>
      <c r="O9" s="75">
        <v>7</v>
      </c>
      <c r="T9" s="111"/>
    </row>
    <row r="10" spans="1:20" ht="12.75">
      <c r="A10" s="75">
        <v>8</v>
      </c>
      <c r="B10" s="9">
        <v>100</v>
      </c>
      <c r="C10" s="275" t="s">
        <v>246</v>
      </c>
      <c r="D10" s="275" t="s">
        <v>247</v>
      </c>
      <c r="E10" s="275" t="s">
        <v>338</v>
      </c>
      <c r="F10" s="275" t="s">
        <v>346</v>
      </c>
      <c r="G10" s="274">
        <v>0.08274733796296296</v>
      </c>
      <c r="H10" s="75">
        <v>8</v>
      </c>
      <c r="M10" s="111"/>
      <c r="O10" s="75">
        <v>8</v>
      </c>
      <c r="T10" s="111"/>
    </row>
    <row r="11" spans="1:20" ht="12.75">
      <c r="A11" s="75">
        <v>9</v>
      </c>
      <c r="B11" s="9">
        <v>55</v>
      </c>
      <c r="C11" s="275" t="s">
        <v>248</v>
      </c>
      <c r="D11" s="275" t="s">
        <v>172</v>
      </c>
      <c r="E11" s="275" t="s">
        <v>338</v>
      </c>
      <c r="F11" s="275" t="s">
        <v>347</v>
      </c>
      <c r="G11" s="274">
        <v>0.08280729166666667</v>
      </c>
      <c r="H11" s="75">
        <v>9</v>
      </c>
      <c r="M11" s="111"/>
      <c r="O11" s="75">
        <v>9</v>
      </c>
      <c r="T11" s="111"/>
    </row>
    <row r="12" spans="1:20" ht="12.75">
      <c r="A12" s="75">
        <v>10</v>
      </c>
      <c r="B12" s="9">
        <v>90</v>
      </c>
      <c r="C12" s="275" t="s">
        <v>249</v>
      </c>
      <c r="D12" s="275" t="s">
        <v>112</v>
      </c>
      <c r="E12" s="275" t="s">
        <v>338</v>
      </c>
      <c r="F12" s="275" t="s">
        <v>348</v>
      </c>
      <c r="G12" s="274">
        <v>0.08287534722222221</v>
      </c>
      <c r="H12" s="75">
        <v>10</v>
      </c>
      <c r="M12" s="111"/>
      <c r="O12" s="75">
        <v>10</v>
      </c>
      <c r="T12" s="111"/>
    </row>
    <row r="13" spans="1:20" ht="12.75">
      <c r="A13" s="75">
        <v>11</v>
      </c>
      <c r="B13" s="9">
        <v>61</v>
      </c>
      <c r="C13" s="275" t="s">
        <v>250</v>
      </c>
      <c r="D13" s="275" t="s">
        <v>108</v>
      </c>
      <c r="E13" s="275" t="s">
        <v>338</v>
      </c>
      <c r="F13" s="275" t="s">
        <v>349</v>
      </c>
      <c r="G13" s="274">
        <v>0.08293877314814814</v>
      </c>
      <c r="H13" s="75">
        <v>11</v>
      </c>
      <c r="M13" s="111"/>
      <c r="O13" s="75">
        <v>11</v>
      </c>
      <c r="T13" s="111"/>
    </row>
    <row r="14" spans="1:20" ht="12.75">
      <c r="A14" s="75">
        <v>12</v>
      </c>
      <c r="B14" s="9">
        <v>3</v>
      </c>
      <c r="C14" s="275" t="s">
        <v>251</v>
      </c>
      <c r="D14" s="275" t="s">
        <v>99</v>
      </c>
      <c r="E14" s="275" t="s">
        <v>338</v>
      </c>
      <c r="F14" s="275" t="s">
        <v>350</v>
      </c>
      <c r="G14" s="274">
        <v>0.08296006944444444</v>
      </c>
      <c r="H14" s="75">
        <v>12</v>
      </c>
      <c r="M14" s="111"/>
      <c r="O14" s="75">
        <v>12</v>
      </c>
      <c r="T14" s="111"/>
    </row>
    <row r="15" spans="1:20" ht="12.75">
      <c r="A15" s="75">
        <v>13</v>
      </c>
      <c r="B15" s="9">
        <v>73</v>
      </c>
      <c r="C15" s="275" t="s">
        <v>252</v>
      </c>
      <c r="D15" s="275" t="s">
        <v>109</v>
      </c>
      <c r="E15" s="275" t="s">
        <v>338</v>
      </c>
      <c r="F15" s="275" t="s">
        <v>351</v>
      </c>
      <c r="G15" s="274">
        <v>0.08309814814814814</v>
      </c>
      <c r="H15" s="75">
        <v>13</v>
      </c>
      <c r="M15" s="111"/>
      <c r="O15" s="75">
        <v>13</v>
      </c>
      <c r="T15" s="111"/>
    </row>
    <row r="16" spans="1:20" ht="12.75">
      <c r="A16" s="75">
        <v>14</v>
      </c>
      <c r="B16" s="9">
        <v>80</v>
      </c>
      <c r="C16" s="275" t="s">
        <v>253</v>
      </c>
      <c r="D16" s="275" t="s">
        <v>110</v>
      </c>
      <c r="E16" s="275" t="s">
        <v>338</v>
      </c>
      <c r="F16" s="275" t="s">
        <v>352</v>
      </c>
      <c r="G16" s="274">
        <v>0.08310266203703703</v>
      </c>
      <c r="H16" s="75">
        <v>14</v>
      </c>
      <c r="M16" s="111"/>
      <c r="O16" s="75">
        <v>14</v>
      </c>
      <c r="T16" s="111"/>
    </row>
    <row r="17" spans="1:20" ht="12.75">
      <c r="A17" s="75">
        <v>15</v>
      </c>
      <c r="B17" s="9">
        <v>63</v>
      </c>
      <c r="C17" s="275" t="s">
        <v>254</v>
      </c>
      <c r="D17" s="275" t="s">
        <v>108</v>
      </c>
      <c r="E17" s="275" t="s">
        <v>338</v>
      </c>
      <c r="F17" s="275" t="s">
        <v>353</v>
      </c>
      <c r="G17" s="274">
        <v>0.08310625</v>
      </c>
      <c r="H17" s="75">
        <v>15</v>
      </c>
      <c r="M17" s="111"/>
      <c r="O17" s="75">
        <v>15</v>
      </c>
      <c r="T17" s="111"/>
    </row>
    <row r="18" spans="1:20" ht="12.75">
      <c r="A18" s="75">
        <v>16</v>
      </c>
      <c r="B18" s="9">
        <v>10</v>
      </c>
      <c r="C18" s="275" t="s">
        <v>255</v>
      </c>
      <c r="D18" s="275" t="s">
        <v>100</v>
      </c>
      <c r="E18" s="275" t="s">
        <v>338</v>
      </c>
      <c r="F18" s="275" t="s">
        <v>354</v>
      </c>
      <c r="G18" s="274">
        <v>0.08310821759259258</v>
      </c>
      <c r="H18" s="75">
        <v>16</v>
      </c>
      <c r="M18" s="111"/>
      <c r="O18" s="75">
        <v>16</v>
      </c>
      <c r="T18" s="111"/>
    </row>
    <row r="19" spans="1:20" ht="12.75">
      <c r="A19" s="75">
        <v>17</v>
      </c>
      <c r="B19" s="9">
        <v>44</v>
      </c>
      <c r="C19" s="275" t="s">
        <v>256</v>
      </c>
      <c r="D19" s="275" t="s">
        <v>106</v>
      </c>
      <c r="E19" s="275" t="s">
        <v>338</v>
      </c>
      <c r="F19" s="275" t="s">
        <v>355</v>
      </c>
      <c r="G19" s="274">
        <v>0.08312083333333332</v>
      </c>
      <c r="H19" s="75">
        <v>17</v>
      </c>
      <c r="M19" s="111"/>
      <c r="O19" s="75">
        <v>17</v>
      </c>
      <c r="T19" s="111"/>
    </row>
    <row r="20" spans="1:20" ht="12.75">
      <c r="A20" s="75">
        <v>18</v>
      </c>
      <c r="B20" s="9">
        <v>8</v>
      </c>
      <c r="C20" s="275" t="s">
        <v>257</v>
      </c>
      <c r="D20" s="275" t="s">
        <v>100</v>
      </c>
      <c r="E20" s="275" t="s">
        <v>338</v>
      </c>
      <c r="F20" s="275" t="s">
        <v>356</v>
      </c>
      <c r="G20" s="274">
        <v>0.08312129629629629</v>
      </c>
      <c r="H20" s="75">
        <v>18</v>
      </c>
      <c r="M20" s="111"/>
      <c r="O20" s="75">
        <v>18</v>
      </c>
      <c r="T20" s="111"/>
    </row>
    <row r="21" spans="1:20" ht="12.75">
      <c r="A21" s="75">
        <v>19</v>
      </c>
      <c r="B21" s="9">
        <v>1</v>
      </c>
      <c r="C21" s="275" t="s">
        <v>258</v>
      </c>
      <c r="D21" s="275" t="s">
        <v>99</v>
      </c>
      <c r="E21" s="275" t="s">
        <v>338</v>
      </c>
      <c r="F21" s="275" t="s">
        <v>357</v>
      </c>
      <c r="G21" s="274">
        <v>0.08312453703703704</v>
      </c>
      <c r="H21" s="75">
        <v>19</v>
      </c>
      <c r="M21" s="111"/>
      <c r="O21" s="75">
        <v>19</v>
      </c>
      <c r="T21" s="111"/>
    </row>
    <row r="22" spans="1:20" ht="12.75">
      <c r="A22" s="75">
        <v>20</v>
      </c>
      <c r="B22" s="9">
        <v>98</v>
      </c>
      <c r="C22" s="275" t="s">
        <v>259</v>
      </c>
      <c r="D22" s="275" t="s">
        <v>260</v>
      </c>
      <c r="E22" s="275" t="s">
        <v>338</v>
      </c>
      <c r="F22" s="275" t="s">
        <v>358</v>
      </c>
      <c r="G22" s="274">
        <v>0.08312928240740741</v>
      </c>
      <c r="H22" s="75">
        <v>20</v>
      </c>
      <c r="M22" s="111"/>
      <c r="O22" s="75">
        <v>20</v>
      </c>
      <c r="T22" s="111"/>
    </row>
    <row r="23" spans="1:20" ht="12.75">
      <c r="A23" s="75">
        <v>21</v>
      </c>
      <c r="B23" s="9">
        <v>34</v>
      </c>
      <c r="C23" s="275" t="s">
        <v>261</v>
      </c>
      <c r="D23" s="275" t="s">
        <v>104</v>
      </c>
      <c r="E23" s="275" t="s">
        <v>338</v>
      </c>
      <c r="F23" s="275" t="s">
        <v>359</v>
      </c>
      <c r="G23" s="274">
        <v>0.08313599537037038</v>
      </c>
      <c r="H23" s="75">
        <v>21</v>
      </c>
      <c r="M23" s="111"/>
      <c r="O23" s="75">
        <v>21</v>
      </c>
      <c r="T23" s="111"/>
    </row>
    <row r="24" spans="1:20" ht="12.75">
      <c r="A24" s="75">
        <v>22</v>
      </c>
      <c r="B24" s="9">
        <v>97</v>
      </c>
      <c r="C24" s="275" t="s">
        <v>262</v>
      </c>
      <c r="D24" s="275" t="s">
        <v>263</v>
      </c>
      <c r="E24" s="275" t="s">
        <v>338</v>
      </c>
      <c r="F24" s="275" t="s">
        <v>360</v>
      </c>
      <c r="G24" s="274">
        <v>0.08313738425925926</v>
      </c>
      <c r="H24" s="75">
        <v>22</v>
      </c>
      <c r="M24" s="111"/>
      <c r="O24" s="75">
        <v>22</v>
      </c>
      <c r="T24" s="111"/>
    </row>
    <row r="25" spans="1:20" ht="12.75">
      <c r="A25" s="75">
        <v>23</v>
      </c>
      <c r="B25" s="9">
        <v>31</v>
      </c>
      <c r="C25" s="275" t="s">
        <v>264</v>
      </c>
      <c r="D25" s="275" t="s">
        <v>104</v>
      </c>
      <c r="E25" s="275" t="s">
        <v>338</v>
      </c>
      <c r="F25" s="275" t="s">
        <v>361</v>
      </c>
      <c r="G25" s="274">
        <v>0.08314386574074074</v>
      </c>
      <c r="H25" s="75">
        <v>23</v>
      </c>
      <c r="M25" s="111"/>
      <c r="O25" s="75">
        <v>23</v>
      </c>
      <c r="T25" s="111"/>
    </row>
    <row r="26" spans="1:20" ht="12.75">
      <c r="A26" s="75">
        <v>24</v>
      </c>
      <c r="B26" s="9">
        <v>21</v>
      </c>
      <c r="C26" s="275" t="s">
        <v>265</v>
      </c>
      <c r="D26" s="275" t="s">
        <v>102</v>
      </c>
      <c r="E26" s="275" t="s">
        <v>338</v>
      </c>
      <c r="F26" s="275" t="s">
        <v>362</v>
      </c>
      <c r="G26" s="274">
        <v>0.08314618055555556</v>
      </c>
      <c r="H26" s="75">
        <v>24</v>
      </c>
      <c r="M26" s="111"/>
      <c r="O26" s="75">
        <v>24</v>
      </c>
      <c r="T26" s="111"/>
    </row>
    <row r="27" spans="1:20" ht="12.75">
      <c r="A27" s="75">
        <v>25</v>
      </c>
      <c r="B27" s="9">
        <v>101</v>
      </c>
      <c r="C27" s="275" t="s">
        <v>266</v>
      </c>
      <c r="D27" s="275" t="s">
        <v>247</v>
      </c>
      <c r="E27" s="275" t="s">
        <v>338</v>
      </c>
      <c r="F27" s="275" t="s">
        <v>363</v>
      </c>
      <c r="G27" s="274">
        <v>0.08315034722222221</v>
      </c>
      <c r="H27" s="75">
        <v>25</v>
      </c>
      <c r="M27" s="111"/>
      <c r="O27" s="75">
        <v>25</v>
      </c>
      <c r="T27" s="111"/>
    </row>
    <row r="28" spans="1:20" ht="12.75">
      <c r="A28" s="75">
        <v>26</v>
      </c>
      <c r="B28" s="9">
        <v>76</v>
      </c>
      <c r="C28" s="275" t="s">
        <v>267</v>
      </c>
      <c r="D28" s="275" t="s">
        <v>110</v>
      </c>
      <c r="E28" s="275" t="s">
        <v>338</v>
      </c>
      <c r="F28" s="275" t="s">
        <v>364</v>
      </c>
      <c r="G28" s="274">
        <v>0.08315243055555556</v>
      </c>
      <c r="H28" s="75">
        <v>26</v>
      </c>
      <c r="M28" s="111"/>
      <c r="O28" s="75">
        <v>26</v>
      </c>
      <c r="T28" s="111"/>
    </row>
    <row r="29" spans="1:20" ht="12.75">
      <c r="A29" s="75">
        <v>27</v>
      </c>
      <c r="B29" s="9">
        <v>58</v>
      </c>
      <c r="C29" s="275" t="s">
        <v>268</v>
      </c>
      <c r="D29" s="275" t="s">
        <v>172</v>
      </c>
      <c r="E29" s="275" t="s">
        <v>338</v>
      </c>
      <c r="F29" s="275" t="s">
        <v>365</v>
      </c>
      <c r="G29" s="274">
        <v>0.08315428240740741</v>
      </c>
      <c r="H29" s="75">
        <v>27</v>
      </c>
      <c r="M29" s="111"/>
      <c r="O29" s="75">
        <v>27</v>
      </c>
      <c r="T29" s="111"/>
    </row>
    <row r="30" spans="1:20" ht="12.75">
      <c r="A30" s="75">
        <v>28</v>
      </c>
      <c r="B30" s="9">
        <v>16</v>
      </c>
      <c r="C30" s="275" t="s">
        <v>269</v>
      </c>
      <c r="D30" s="275" t="s">
        <v>102</v>
      </c>
      <c r="E30" s="275" t="s">
        <v>338</v>
      </c>
      <c r="F30" s="275" t="s">
        <v>366</v>
      </c>
      <c r="G30" s="274">
        <v>0.08315775462962963</v>
      </c>
      <c r="H30" s="75">
        <v>28</v>
      </c>
      <c r="M30" s="111"/>
      <c r="O30" s="75">
        <v>28</v>
      </c>
      <c r="T30" s="111"/>
    </row>
    <row r="31" spans="1:20" ht="12.75">
      <c r="A31" s="75">
        <v>29</v>
      </c>
      <c r="B31" s="9">
        <v>91</v>
      </c>
      <c r="C31" s="275" t="s">
        <v>270</v>
      </c>
      <c r="D31" s="275" t="s">
        <v>112</v>
      </c>
      <c r="E31" s="275" t="s">
        <v>338</v>
      </c>
      <c r="F31" s="275" t="s">
        <v>367</v>
      </c>
      <c r="G31" s="274">
        <v>0.08315868055555554</v>
      </c>
      <c r="H31" s="75">
        <v>29</v>
      </c>
      <c r="M31" s="111"/>
      <c r="O31" s="75">
        <v>29</v>
      </c>
      <c r="T31" s="111"/>
    </row>
    <row r="32" spans="1:20" ht="12.75">
      <c r="A32" s="75">
        <v>30</v>
      </c>
      <c r="B32" s="9">
        <v>57</v>
      </c>
      <c r="C32" s="275" t="s">
        <v>271</v>
      </c>
      <c r="D32" s="275" t="s">
        <v>172</v>
      </c>
      <c r="E32" s="275" t="s">
        <v>338</v>
      </c>
      <c r="F32" s="275" t="s">
        <v>368</v>
      </c>
      <c r="G32" s="274">
        <v>0.08316168981481481</v>
      </c>
      <c r="H32" s="75">
        <v>30</v>
      </c>
      <c r="M32" s="111"/>
      <c r="O32" s="75">
        <v>30</v>
      </c>
      <c r="T32" s="111"/>
    </row>
    <row r="33" spans="1:20" ht="12.75">
      <c r="A33" s="75">
        <v>31</v>
      </c>
      <c r="B33" s="9">
        <v>33</v>
      </c>
      <c r="C33" s="275" t="s">
        <v>272</v>
      </c>
      <c r="D33" s="275" t="s">
        <v>104</v>
      </c>
      <c r="E33" s="275" t="s">
        <v>338</v>
      </c>
      <c r="F33" s="275" t="s">
        <v>369</v>
      </c>
      <c r="G33" s="274">
        <v>0.08316192129629629</v>
      </c>
      <c r="H33" s="75">
        <v>31</v>
      </c>
      <c r="M33" s="111"/>
      <c r="O33" s="75">
        <v>31</v>
      </c>
      <c r="T33" s="111"/>
    </row>
    <row r="34" spans="1:20" ht="12.75">
      <c r="A34" s="75">
        <v>32</v>
      </c>
      <c r="B34" s="9">
        <v>78</v>
      </c>
      <c r="C34" s="275" t="s">
        <v>273</v>
      </c>
      <c r="D34" s="275" t="s">
        <v>110</v>
      </c>
      <c r="E34" s="275" t="s">
        <v>338</v>
      </c>
      <c r="F34" s="275" t="s">
        <v>370</v>
      </c>
      <c r="G34" s="274">
        <v>0.0831636574074074</v>
      </c>
      <c r="H34" s="75">
        <v>32</v>
      </c>
      <c r="M34" s="111"/>
      <c r="O34" s="75">
        <v>32</v>
      </c>
      <c r="T34" s="111"/>
    </row>
    <row r="35" spans="1:20" ht="12.75">
      <c r="A35" s="75">
        <v>33</v>
      </c>
      <c r="B35" s="9">
        <v>93</v>
      </c>
      <c r="C35" s="275" t="s">
        <v>274</v>
      </c>
      <c r="D35" s="275" t="s">
        <v>211</v>
      </c>
      <c r="E35" s="275" t="s">
        <v>338</v>
      </c>
      <c r="F35" s="275" t="s">
        <v>371</v>
      </c>
      <c r="G35" s="274">
        <v>0.08316608796296297</v>
      </c>
      <c r="H35" s="75">
        <v>33</v>
      </c>
      <c r="M35" s="111"/>
      <c r="O35" s="75">
        <v>33</v>
      </c>
      <c r="T35" s="111"/>
    </row>
    <row r="36" spans="1:20" ht="12.75">
      <c r="A36" s="75">
        <v>34</v>
      </c>
      <c r="B36" s="9">
        <v>37</v>
      </c>
      <c r="C36" s="275" t="s">
        <v>275</v>
      </c>
      <c r="D36" s="275" t="s">
        <v>105</v>
      </c>
      <c r="E36" s="275" t="s">
        <v>338</v>
      </c>
      <c r="F36" s="275" t="s">
        <v>372</v>
      </c>
      <c r="G36" s="274">
        <v>0.0831667824074074</v>
      </c>
      <c r="H36" s="75">
        <v>34</v>
      </c>
      <c r="M36" s="111"/>
      <c r="O36" s="75">
        <v>34</v>
      </c>
      <c r="T36" s="111"/>
    </row>
    <row r="37" spans="1:20" ht="12.75">
      <c r="A37" s="75">
        <v>35</v>
      </c>
      <c r="B37" s="9">
        <v>42</v>
      </c>
      <c r="C37" s="275" t="s">
        <v>276</v>
      </c>
      <c r="D37" s="275" t="s">
        <v>105</v>
      </c>
      <c r="E37" s="275" t="s">
        <v>338</v>
      </c>
      <c r="F37" s="275" t="s">
        <v>373</v>
      </c>
      <c r="G37" s="274">
        <v>0.08316817129629629</v>
      </c>
      <c r="H37" s="75">
        <v>35</v>
      </c>
      <c r="M37" s="111"/>
      <c r="O37" s="75">
        <v>35</v>
      </c>
      <c r="T37" s="111"/>
    </row>
    <row r="38" spans="1:20" ht="12.75">
      <c r="A38" s="75">
        <v>36</v>
      </c>
      <c r="B38" s="9">
        <v>82</v>
      </c>
      <c r="C38" s="275" t="s">
        <v>277</v>
      </c>
      <c r="D38" s="275" t="s">
        <v>111</v>
      </c>
      <c r="E38" s="275" t="s">
        <v>338</v>
      </c>
      <c r="F38" s="275" t="s">
        <v>374</v>
      </c>
      <c r="G38" s="274">
        <v>0.08316967592592593</v>
      </c>
      <c r="H38" s="75">
        <v>36</v>
      </c>
      <c r="M38" s="111"/>
      <c r="O38" s="75">
        <v>36</v>
      </c>
      <c r="T38" s="111"/>
    </row>
    <row r="39" spans="1:20" ht="12.75">
      <c r="A39" s="75">
        <v>37</v>
      </c>
      <c r="B39" s="9">
        <v>51</v>
      </c>
      <c r="C39" s="275" t="s">
        <v>278</v>
      </c>
      <c r="D39" s="275" t="s">
        <v>107</v>
      </c>
      <c r="E39" s="275" t="s">
        <v>338</v>
      </c>
      <c r="F39" s="275" t="s">
        <v>375</v>
      </c>
      <c r="G39" s="274">
        <v>0.08317083333333333</v>
      </c>
      <c r="H39" s="75">
        <v>37</v>
      </c>
      <c r="M39" s="111"/>
      <c r="O39" s="75">
        <v>37</v>
      </c>
      <c r="T39" s="111"/>
    </row>
    <row r="40" spans="1:20" ht="12.75">
      <c r="A40" s="75">
        <v>38</v>
      </c>
      <c r="B40" s="9">
        <v>15</v>
      </c>
      <c r="C40" s="275" t="s">
        <v>279</v>
      </c>
      <c r="D40" s="275" t="s">
        <v>101</v>
      </c>
      <c r="E40" s="275" t="s">
        <v>338</v>
      </c>
      <c r="F40" s="275" t="s">
        <v>376</v>
      </c>
      <c r="G40" s="274">
        <v>0.08317199074074073</v>
      </c>
      <c r="H40" s="75">
        <v>38</v>
      </c>
      <c r="M40" s="111"/>
      <c r="O40" s="75">
        <v>38</v>
      </c>
      <c r="T40" s="111"/>
    </row>
    <row r="41" spans="1:20" ht="12.75">
      <c r="A41" s="75">
        <v>39</v>
      </c>
      <c r="B41" s="9">
        <v>87</v>
      </c>
      <c r="C41" s="275" t="s">
        <v>280</v>
      </c>
      <c r="D41" s="275" t="s">
        <v>281</v>
      </c>
      <c r="E41" s="275" t="s">
        <v>338</v>
      </c>
      <c r="F41" s="275" t="s">
        <v>377</v>
      </c>
      <c r="G41" s="274">
        <v>0.0831849537037037</v>
      </c>
      <c r="H41" s="75">
        <v>39</v>
      </c>
      <c r="M41" s="111"/>
      <c r="O41" s="75">
        <v>39</v>
      </c>
      <c r="T41" s="111"/>
    </row>
    <row r="42" spans="1:20" ht="12.75">
      <c r="A42" s="75">
        <v>40</v>
      </c>
      <c r="B42" s="9">
        <v>47</v>
      </c>
      <c r="C42" s="275" t="s">
        <v>282</v>
      </c>
      <c r="D42" s="275" t="s">
        <v>106</v>
      </c>
      <c r="E42" s="275" t="s">
        <v>338</v>
      </c>
      <c r="F42" s="275" t="s">
        <v>378</v>
      </c>
      <c r="G42" s="274">
        <v>0.08319097222222223</v>
      </c>
      <c r="H42" s="75">
        <v>40</v>
      </c>
      <c r="M42" s="111"/>
      <c r="O42" s="75">
        <v>40</v>
      </c>
      <c r="T42" s="111"/>
    </row>
    <row r="43" spans="1:20" ht="12.75">
      <c r="A43" s="75">
        <v>41</v>
      </c>
      <c r="B43" s="9">
        <v>74</v>
      </c>
      <c r="C43" s="275" t="s">
        <v>283</v>
      </c>
      <c r="D43" s="275" t="s">
        <v>109</v>
      </c>
      <c r="E43" s="275" t="s">
        <v>338</v>
      </c>
      <c r="F43" s="275" t="s">
        <v>379</v>
      </c>
      <c r="G43" s="274">
        <v>0.0831917824074074</v>
      </c>
      <c r="H43" s="75">
        <v>41</v>
      </c>
      <c r="M43" s="111"/>
      <c r="O43" s="75">
        <v>41</v>
      </c>
      <c r="T43" s="111"/>
    </row>
    <row r="44" spans="1:20" ht="12.75">
      <c r="A44" s="75">
        <v>42</v>
      </c>
      <c r="B44" s="9">
        <v>22</v>
      </c>
      <c r="C44" s="275" t="s">
        <v>284</v>
      </c>
      <c r="D44" s="275" t="s">
        <v>102</v>
      </c>
      <c r="E44" s="275" t="s">
        <v>338</v>
      </c>
      <c r="F44" s="275" t="s">
        <v>380</v>
      </c>
      <c r="G44" s="274">
        <v>0.08319363425925926</v>
      </c>
      <c r="H44" s="75">
        <v>42</v>
      </c>
      <c r="M44" s="111"/>
      <c r="O44" s="75">
        <v>42</v>
      </c>
      <c r="T44" s="111"/>
    </row>
    <row r="45" spans="1:20" ht="12.75">
      <c r="A45" s="75">
        <v>43</v>
      </c>
      <c r="B45" s="9">
        <v>30</v>
      </c>
      <c r="C45" s="275" t="s">
        <v>285</v>
      </c>
      <c r="D45" s="275" t="s">
        <v>104</v>
      </c>
      <c r="E45" s="275" t="s">
        <v>338</v>
      </c>
      <c r="F45" s="275" t="s">
        <v>381</v>
      </c>
      <c r="G45" s="274">
        <v>0.08319872685185185</v>
      </c>
      <c r="H45" s="75">
        <v>43</v>
      </c>
      <c r="M45" s="111"/>
      <c r="O45" s="75">
        <v>43</v>
      </c>
      <c r="T45" s="111"/>
    </row>
    <row r="46" spans="1:20" ht="12.75">
      <c r="A46" s="75">
        <v>44</v>
      </c>
      <c r="B46" s="9">
        <v>17</v>
      </c>
      <c r="C46" s="275" t="s">
        <v>286</v>
      </c>
      <c r="D46" s="275" t="s">
        <v>287</v>
      </c>
      <c r="E46" s="275" t="s">
        <v>338</v>
      </c>
      <c r="F46" s="275" t="s">
        <v>382</v>
      </c>
      <c r="G46" s="274">
        <v>0.08319930555555556</v>
      </c>
      <c r="H46" s="75">
        <v>44</v>
      </c>
      <c r="M46" s="111"/>
      <c r="O46" s="75">
        <v>44</v>
      </c>
      <c r="T46" s="111"/>
    </row>
    <row r="47" spans="1:20" ht="12.75">
      <c r="A47" s="75">
        <v>45</v>
      </c>
      <c r="B47" s="9">
        <v>94</v>
      </c>
      <c r="C47" s="275" t="s">
        <v>288</v>
      </c>
      <c r="D47" s="275" t="s">
        <v>289</v>
      </c>
      <c r="E47" s="275" t="s">
        <v>338</v>
      </c>
      <c r="F47" s="275" t="s">
        <v>383</v>
      </c>
      <c r="G47" s="274">
        <v>0.08319965277777779</v>
      </c>
      <c r="H47" s="75">
        <v>45</v>
      </c>
      <c r="M47" s="111"/>
      <c r="O47" s="75">
        <v>45</v>
      </c>
      <c r="T47" s="111"/>
    </row>
    <row r="48" spans="1:20" ht="12.75">
      <c r="A48" s="75">
        <v>46</v>
      </c>
      <c r="B48" s="9">
        <v>60</v>
      </c>
      <c r="C48" s="275" t="s">
        <v>290</v>
      </c>
      <c r="D48" s="275" t="s">
        <v>172</v>
      </c>
      <c r="E48" s="275" t="s">
        <v>338</v>
      </c>
      <c r="F48" s="275" t="s">
        <v>384</v>
      </c>
      <c r="G48" s="274">
        <v>0.08320277777777778</v>
      </c>
      <c r="H48" s="75">
        <v>46</v>
      </c>
      <c r="M48" s="111"/>
      <c r="O48" s="75">
        <v>46</v>
      </c>
      <c r="T48" s="111"/>
    </row>
    <row r="49" spans="1:20" ht="12.75">
      <c r="A49" s="75">
        <v>47</v>
      </c>
      <c r="B49" s="9">
        <v>49</v>
      </c>
      <c r="C49" s="275" t="s">
        <v>291</v>
      </c>
      <c r="D49" s="275" t="s">
        <v>107</v>
      </c>
      <c r="E49" s="275" t="s">
        <v>338</v>
      </c>
      <c r="F49" s="275" t="s">
        <v>385</v>
      </c>
      <c r="G49" s="274">
        <v>0.08321319444444444</v>
      </c>
      <c r="H49" s="75">
        <v>47</v>
      </c>
      <c r="M49" s="111"/>
      <c r="O49" s="75">
        <v>47</v>
      </c>
      <c r="T49" s="111"/>
    </row>
    <row r="50" spans="1:20" ht="12.75">
      <c r="A50" s="75">
        <v>48</v>
      </c>
      <c r="B50" s="9">
        <v>20</v>
      </c>
      <c r="C50" s="275" t="s">
        <v>292</v>
      </c>
      <c r="D50" s="275" t="s">
        <v>102</v>
      </c>
      <c r="E50" s="275" t="s">
        <v>338</v>
      </c>
      <c r="F50" s="275" t="s">
        <v>386</v>
      </c>
      <c r="G50" s="274">
        <v>0.08321817129629629</v>
      </c>
      <c r="H50" s="75">
        <v>48</v>
      </c>
      <c r="M50" s="111"/>
      <c r="O50" s="75">
        <v>48</v>
      </c>
      <c r="T50" s="111"/>
    </row>
    <row r="51" spans="1:20" ht="12.75">
      <c r="A51" s="75">
        <v>49</v>
      </c>
      <c r="B51" s="9">
        <v>79</v>
      </c>
      <c r="C51" s="275" t="s">
        <v>293</v>
      </c>
      <c r="D51" s="275" t="s">
        <v>110</v>
      </c>
      <c r="E51" s="275" t="s">
        <v>338</v>
      </c>
      <c r="F51" s="275" t="s">
        <v>387</v>
      </c>
      <c r="G51" s="274">
        <v>0.08321840277777777</v>
      </c>
      <c r="H51" s="75">
        <v>49</v>
      </c>
      <c r="M51" s="111"/>
      <c r="O51" s="75">
        <v>49</v>
      </c>
      <c r="T51" s="111"/>
    </row>
    <row r="52" spans="1:20" ht="12.75">
      <c r="A52" s="75">
        <v>50</v>
      </c>
      <c r="B52" s="9">
        <v>7</v>
      </c>
      <c r="C52" s="275" t="s">
        <v>294</v>
      </c>
      <c r="D52" s="275" t="s">
        <v>100</v>
      </c>
      <c r="E52" s="275" t="s">
        <v>338</v>
      </c>
      <c r="F52" s="275" t="s">
        <v>388</v>
      </c>
      <c r="G52" s="274">
        <v>0.08321886574074074</v>
      </c>
      <c r="H52" s="75">
        <v>50</v>
      </c>
      <c r="M52" s="111"/>
      <c r="O52" s="75">
        <v>50</v>
      </c>
      <c r="T52" s="111"/>
    </row>
    <row r="53" spans="1:20" ht="12.75">
      <c r="A53" s="75">
        <v>51</v>
      </c>
      <c r="B53" s="9">
        <v>99</v>
      </c>
      <c r="C53" s="275" t="s">
        <v>295</v>
      </c>
      <c r="D53" s="275" t="s">
        <v>260</v>
      </c>
      <c r="E53" s="275" t="s">
        <v>338</v>
      </c>
      <c r="F53" s="275" t="s">
        <v>389</v>
      </c>
      <c r="G53" s="274">
        <v>0.08322233796296297</v>
      </c>
      <c r="H53" s="75">
        <v>51</v>
      </c>
      <c r="M53" s="111"/>
      <c r="O53" s="75">
        <v>51</v>
      </c>
      <c r="T53" s="111"/>
    </row>
    <row r="54" spans="1:20" ht="12.75">
      <c r="A54" s="75">
        <v>52</v>
      </c>
      <c r="B54" s="9">
        <v>12</v>
      </c>
      <c r="C54" s="275" t="s">
        <v>296</v>
      </c>
      <c r="D54" s="275" t="s">
        <v>101</v>
      </c>
      <c r="E54" s="275" t="s">
        <v>338</v>
      </c>
      <c r="F54" s="275" t="s">
        <v>390</v>
      </c>
      <c r="G54" s="274">
        <v>0.08322581018518518</v>
      </c>
      <c r="H54" s="75">
        <v>52</v>
      </c>
      <c r="M54" s="111"/>
      <c r="O54" s="75">
        <v>52</v>
      </c>
      <c r="T54" s="111"/>
    </row>
    <row r="55" spans="1:20" ht="12.75">
      <c r="A55" s="75">
        <v>53</v>
      </c>
      <c r="B55" s="9">
        <v>84</v>
      </c>
      <c r="C55" s="275" t="s">
        <v>297</v>
      </c>
      <c r="D55" s="275" t="s">
        <v>111</v>
      </c>
      <c r="E55" s="275" t="s">
        <v>338</v>
      </c>
      <c r="F55" s="275" t="s">
        <v>391</v>
      </c>
      <c r="G55" s="274">
        <v>0.083234375</v>
      </c>
      <c r="H55" s="75">
        <v>53</v>
      </c>
      <c r="M55" s="111"/>
      <c r="O55" s="75">
        <v>53</v>
      </c>
      <c r="T55" s="111"/>
    </row>
    <row r="56" spans="1:20" ht="12.75">
      <c r="A56" s="75">
        <v>54</v>
      </c>
      <c r="B56" s="9">
        <v>89</v>
      </c>
      <c r="C56" s="275" t="s">
        <v>298</v>
      </c>
      <c r="D56" s="275" t="s">
        <v>112</v>
      </c>
      <c r="E56" s="275" t="s">
        <v>338</v>
      </c>
      <c r="F56" s="275" t="s">
        <v>392</v>
      </c>
      <c r="G56" s="274">
        <v>0.08323587962962962</v>
      </c>
      <c r="H56" s="75">
        <v>54</v>
      </c>
      <c r="M56" s="111"/>
      <c r="O56" s="75">
        <v>54</v>
      </c>
      <c r="T56" s="111"/>
    </row>
    <row r="57" spans="1:20" ht="12.75">
      <c r="A57" s="75">
        <v>55</v>
      </c>
      <c r="B57" s="9">
        <v>96</v>
      </c>
      <c r="C57" s="275" t="s">
        <v>299</v>
      </c>
      <c r="D57" s="275" t="s">
        <v>300</v>
      </c>
      <c r="E57" s="275" t="s">
        <v>338</v>
      </c>
      <c r="F57" s="275" t="s">
        <v>393</v>
      </c>
      <c r="G57" s="274">
        <v>0.08323796296296297</v>
      </c>
      <c r="H57" s="75">
        <v>55</v>
      </c>
      <c r="M57" s="111"/>
      <c r="O57" s="75">
        <v>55</v>
      </c>
      <c r="T57" s="111"/>
    </row>
    <row r="58" spans="1:20" ht="12.75">
      <c r="A58" s="75">
        <v>56</v>
      </c>
      <c r="B58" s="9">
        <v>13</v>
      </c>
      <c r="C58" s="275" t="s">
        <v>301</v>
      </c>
      <c r="D58" s="275" t="s">
        <v>101</v>
      </c>
      <c r="E58" s="275" t="s">
        <v>338</v>
      </c>
      <c r="F58" s="275" t="s">
        <v>394</v>
      </c>
      <c r="G58" s="274">
        <v>0.0832394675925926</v>
      </c>
      <c r="H58" s="75">
        <v>56</v>
      </c>
      <c r="M58" s="111"/>
      <c r="O58" s="75">
        <v>56</v>
      </c>
      <c r="T58" s="111"/>
    </row>
    <row r="59" spans="1:20" ht="12.75">
      <c r="A59" s="75">
        <v>57</v>
      </c>
      <c r="B59" s="9">
        <v>65</v>
      </c>
      <c r="C59" s="275" t="s">
        <v>302</v>
      </c>
      <c r="D59" s="275" t="s">
        <v>108</v>
      </c>
      <c r="E59" s="275" t="s">
        <v>338</v>
      </c>
      <c r="F59" s="275" t="s">
        <v>395</v>
      </c>
      <c r="G59" s="274">
        <v>0.08324074074074074</v>
      </c>
      <c r="H59" s="75">
        <v>57</v>
      </c>
      <c r="M59" s="111"/>
      <c r="O59" s="75">
        <v>57</v>
      </c>
      <c r="T59" s="111"/>
    </row>
    <row r="60" spans="1:20" ht="12.75">
      <c r="A60" s="75">
        <v>58</v>
      </c>
      <c r="B60" s="9">
        <v>19</v>
      </c>
      <c r="C60" s="275" t="s">
        <v>303</v>
      </c>
      <c r="D60" s="275" t="s">
        <v>102</v>
      </c>
      <c r="E60" s="275" t="s">
        <v>338</v>
      </c>
      <c r="F60" s="275" t="s">
        <v>396</v>
      </c>
      <c r="G60" s="274">
        <v>0.08324398148148147</v>
      </c>
      <c r="H60" s="75">
        <v>58</v>
      </c>
      <c r="M60" s="111"/>
      <c r="O60" s="75">
        <v>58</v>
      </c>
      <c r="T60" s="111"/>
    </row>
    <row r="61" spans="1:20" ht="12.75">
      <c r="A61" s="75">
        <v>59</v>
      </c>
      <c r="B61" s="9">
        <v>36</v>
      </c>
      <c r="C61" s="275" t="s">
        <v>304</v>
      </c>
      <c r="D61" s="275" t="s">
        <v>105</v>
      </c>
      <c r="E61" s="275" t="s">
        <v>338</v>
      </c>
      <c r="F61" s="275" t="s">
        <v>397</v>
      </c>
      <c r="G61" s="274">
        <v>0.08325324074074074</v>
      </c>
      <c r="H61" s="75">
        <v>59</v>
      </c>
      <c r="M61" s="111"/>
      <c r="O61" s="75">
        <v>59</v>
      </c>
      <c r="T61" s="111"/>
    </row>
    <row r="62" spans="1:20" ht="12.75">
      <c r="A62" s="75">
        <v>60</v>
      </c>
      <c r="B62" s="9">
        <v>38</v>
      </c>
      <c r="C62" s="275" t="s">
        <v>305</v>
      </c>
      <c r="D62" s="275" t="s">
        <v>105</v>
      </c>
      <c r="E62" s="275" t="s">
        <v>338</v>
      </c>
      <c r="F62" s="275" t="s">
        <v>398</v>
      </c>
      <c r="G62" s="274">
        <v>0.08325405092592593</v>
      </c>
      <c r="H62" s="75">
        <v>60</v>
      </c>
      <c r="M62" s="111"/>
      <c r="O62" s="75">
        <v>60</v>
      </c>
      <c r="T62" s="111"/>
    </row>
    <row r="63" spans="1:20" ht="12.75">
      <c r="A63" s="75">
        <v>61</v>
      </c>
      <c r="B63" s="9">
        <v>62</v>
      </c>
      <c r="C63" s="275" t="s">
        <v>306</v>
      </c>
      <c r="D63" s="275" t="s">
        <v>108</v>
      </c>
      <c r="E63" s="275" t="s">
        <v>338</v>
      </c>
      <c r="F63" s="275" t="s">
        <v>399</v>
      </c>
      <c r="G63" s="274">
        <v>0.08325787037037037</v>
      </c>
      <c r="H63" s="75">
        <v>61</v>
      </c>
      <c r="M63" s="111"/>
      <c r="O63" s="75">
        <v>61</v>
      </c>
      <c r="T63" s="111"/>
    </row>
    <row r="64" spans="1:20" ht="12.75">
      <c r="A64" s="75">
        <v>62</v>
      </c>
      <c r="B64" s="9">
        <v>27</v>
      </c>
      <c r="C64" s="275" t="s">
        <v>307</v>
      </c>
      <c r="D64" s="275" t="s">
        <v>103</v>
      </c>
      <c r="E64" s="275" t="s">
        <v>338</v>
      </c>
      <c r="F64" s="275" t="s">
        <v>400</v>
      </c>
      <c r="G64" s="274">
        <v>0.08325937500000001</v>
      </c>
      <c r="H64" s="75">
        <v>62</v>
      </c>
      <c r="M64" s="111"/>
      <c r="O64" s="75">
        <v>62</v>
      </c>
      <c r="T64" s="111"/>
    </row>
    <row r="65" spans="1:20" ht="12.75">
      <c r="A65" s="75">
        <v>63</v>
      </c>
      <c r="B65" s="9">
        <v>92</v>
      </c>
      <c r="C65" s="275" t="s">
        <v>308</v>
      </c>
      <c r="D65" s="275" t="s">
        <v>112</v>
      </c>
      <c r="E65" s="275" t="s">
        <v>338</v>
      </c>
      <c r="F65" s="275" t="s">
        <v>401</v>
      </c>
      <c r="G65" s="274">
        <v>0.08326469907407408</v>
      </c>
      <c r="H65" s="75">
        <v>63</v>
      </c>
      <c r="M65" s="111"/>
      <c r="O65" s="75">
        <v>63</v>
      </c>
      <c r="T65" s="111"/>
    </row>
    <row r="66" spans="1:20" ht="12.75">
      <c r="A66" s="75">
        <v>64</v>
      </c>
      <c r="B66" s="9">
        <v>14</v>
      </c>
      <c r="C66" s="275" t="s">
        <v>309</v>
      </c>
      <c r="D66" s="275" t="s">
        <v>101</v>
      </c>
      <c r="E66" s="275" t="s">
        <v>338</v>
      </c>
      <c r="F66" s="275" t="s">
        <v>402</v>
      </c>
      <c r="G66" s="274">
        <v>0.08327465277777778</v>
      </c>
      <c r="H66" s="75">
        <v>64</v>
      </c>
      <c r="M66" s="111"/>
      <c r="O66" s="75">
        <v>64</v>
      </c>
      <c r="T66" s="111"/>
    </row>
    <row r="67" spans="1:20" ht="12.75">
      <c r="A67" s="75">
        <v>65</v>
      </c>
      <c r="B67" s="9">
        <v>24</v>
      </c>
      <c r="C67" s="275" t="s">
        <v>310</v>
      </c>
      <c r="D67" s="275" t="s">
        <v>103</v>
      </c>
      <c r="E67" s="275" t="s">
        <v>338</v>
      </c>
      <c r="F67" s="275" t="s">
        <v>403</v>
      </c>
      <c r="G67" s="274">
        <v>0.08328078703703705</v>
      </c>
      <c r="H67" s="75">
        <v>65</v>
      </c>
      <c r="M67" s="111"/>
      <c r="O67" s="75">
        <v>65</v>
      </c>
      <c r="T67" s="111"/>
    </row>
    <row r="68" spans="1:20" ht="12.75">
      <c r="A68" s="75">
        <v>66</v>
      </c>
      <c r="B68" s="9">
        <v>43</v>
      </c>
      <c r="C68" s="275" t="s">
        <v>311</v>
      </c>
      <c r="D68" s="275" t="s">
        <v>106</v>
      </c>
      <c r="E68" s="275" t="s">
        <v>338</v>
      </c>
      <c r="F68" s="275" t="s">
        <v>404</v>
      </c>
      <c r="G68" s="274">
        <v>0.08330949074074073</v>
      </c>
      <c r="H68" s="75">
        <v>66</v>
      </c>
      <c r="M68" s="111"/>
      <c r="O68" s="75">
        <v>66</v>
      </c>
      <c r="T68" s="111"/>
    </row>
    <row r="69" spans="1:20" ht="12.75">
      <c r="A69" s="75">
        <v>67</v>
      </c>
      <c r="B69" s="9">
        <v>18</v>
      </c>
      <c r="C69" s="275" t="s">
        <v>312</v>
      </c>
      <c r="D69" s="275" t="s">
        <v>102</v>
      </c>
      <c r="E69" s="275" t="s">
        <v>338</v>
      </c>
      <c r="F69" s="275" t="s">
        <v>405</v>
      </c>
      <c r="G69" s="274">
        <v>0.08332824074074074</v>
      </c>
      <c r="H69" s="75">
        <v>67</v>
      </c>
      <c r="M69" s="111"/>
      <c r="O69" s="75">
        <v>67</v>
      </c>
      <c r="T69" s="111"/>
    </row>
    <row r="70" spans="1:20" ht="12.75">
      <c r="A70" s="75">
        <v>68</v>
      </c>
      <c r="B70" s="9">
        <v>25</v>
      </c>
      <c r="C70" s="275" t="s">
        <v>313</v>
      </c>
      <c r="D70" s="275" t="s">
        <v>103</v>
      </c>
      <c r="E70" s="275" t="s">
        <v>338</v>
      </c>
      <c r="F70" s="275" t="s">
        <v>406</v>
      </c>
      <c r="G70" s="274">
        <v>0.0833349537037037</v>
      </c>
      <c r="H70" s="75">
        <v>68</v>
      </c>
      <c r="M70" s="111"/>
      <c r="O70" s="75">
        <v>68</v>
      </c>
      <c r="T70" s="111"/>
    </row>
    <row r="71" spans="1:20" ht="12.75">
      <c r="A71" s="75">
        <v>69</v>
      </c>
      <c r="B71" s="9">
        <v>66</v>
      </c>
      <c r="C71" s="275" t="s">
        <v>314</v>
      </c>
      <c r="D71" s="275" t="s">
        <v>108</v>
      </c>
      <c r="E71" s="275" t="s">
        <v>338</v>
      </c>
      <c r="F71" s="275" t="s">
        <v>407</v>
      </c>
      <c r="G71" s="274">
        <v>0.08336018518518518</v>
      </c>
      <c r="H71" s="75">
        <v>69</v>
      </c>
      <c r="M71" s="111"/>
      <c r="O71" s="75">
        <v>69</v>
      </c>
      <c r="T71" s="111"/>
    </row>
    <row r="72" spans="1:20" ht="12.75">
      <c r="A72" s="75">
        <v>70</v>
      </c>
      <c r="B72" s="9">
        <v>72</v>
      </c>
      <c r="C72" s="275" t="s">
        <v>315</v>
      </c>
      <c r="D72" s="275" t="s">
        <v>109</v>
      </c>
      <c r="E72" s="275" t="s">
        <v>338</v>
      </c>
      <c r="F72" s="275" t="s">
        <v>408</v>
      </c>
      <c r="G72" s="274">
        <v>0.08338530092592593</v>
      </c>
      <c r="H72" s="75">
        <v>70</v>
      </c>
      <c r="M72" s="111"/>
      <c r="O72" s="75">
        <v>70</v>
      </c>
      <c r="T72" s="111"/>
    </row>
    <row r="73" spans="1:20" ht="12.75">
      <c r="A73" s="75">
        <v>71</v>
      </c>
      <c r="B73" s="9">
        <v>95</v>
      </c>
      <c r="C73" s="275" t="s">
        <v>316</v>
      </c>
      <c r="D73" s="275" t="s">
        <v>289</v>
      </c>
      <c r="E73" s="275" t="s">
        <v>338</v>
      </c>
      <c r="F73" s="275" t="s">
        <v>409</v>
      </c>
      <c r="G73" s="274">
        <v>0.08365219907407408</v>
      </c>
      <c r="H73" s="75">
        <v>71</v>
      </c>
      <c r="M73" s="111"/>
      <c r="O73" s="75">
        <v>71</v>
      </c>
      <c r="T73" s="111"/>
    </row>
    <row r="74" spans="1:20" ht="12.75">
      <c r="A74" s="75">
        <v>72</v>
      </c>
      <c r="B74" s="9">
        <v>50</v>
      </c>
      <c r="C74" s="275" t="s">
        <v>317</v>
      </c>
      <c r="D74" s="275" t="s">
        <v>287</v>
      </c>
      <c r="E74" s="275" t="s">
        <v>338</v>
      </c>
      <c r="F74" s="275" t="s">
        <v>410</v>
      </c>
      <c r="G74" s="274">
        <v>0.0841545138888889</v>
      </c>
      <c r="H74" s="75">
        <v>72</v>
      </c>
      <c r="M74" s="111"/>
      <c r="O74" s="75">
        <v>72</v>
      </c>
      <c r="T74" s="111"/>
    </row>
    <row r="75" spans="1:20" ht="12.75">
      <c r="A75" s="75">
        <v>73</v>
      </c>
      <c r="B75" s="9">
        <v>70</v>
      </c>
      <c r="C75" s="275" t="s">
        <v>318</v>
      </c>
      <c r="D75" s="275" t="s">
        <v>108</v>
      </c>
      <c r="E75" s="275" t="s">
        <v>338</v>
      </c>
      <c r="F75" s="275" t="s">
        <v>411</v>
      </c>
      <c r="G75" s="274">
        <v>0.0845537037037037</v>
      </c>
      <c r="H75" s="75">
        <v>73</v>
      </c>
      <c r="M75" s="111"/>
      <c r="O75" s="75">
        <v>73</v>
      </c>
      <c r="T75" s="111"/>
    </row>
    <row r="76" spans="1:20" ht="12.75">
      <c r="A76" s="75">
        <v>74</v>
      </c>
      <c r="B76" s="9">
        <v>29</v>
      </c>
      <c r="C76" s="275" t="s">
        <v>319</v>
      </c>
      <c r="D76" s="275" t="s">
        <v>104</v>
      </c>
      <c r="E76" s="275" t="s">
        <v>338</v>
      </c>
      <c r="F76" s="275" t="s">
        <v>412</v>
      </c>
      <c r="G76" s="274">
        <v>0.084659375</v>
      </c>
      <c r="H76" s="75">
        <v>74</v>
      </c>
      <c r="M76" s="111"/>
      <c r="O76" s="75">
        <v>74</v>
      </c>
      <c r="T76" s="111"/>
    </row>
    <row r="77" spans="1:20" ht="12.75">
      <c r="A77" s="75">
        <v>75</v>
      </c>
      <c r="B77" s="9">
        <v>35</v>
      </c>
      <c r="C77" s="275" t="s">
        <v>320</v>
      </c>
      <c r="D77" s="275" t="s">
        <v>104</v>
      </c>
      <c r="E77" s="275" t="s">
        <v>338</v>
      </c>
      <c r="F77" s="275" t="s">
        <v>413</v>
      </c>
      <c r="G77" s="274">
        <v>0.08470833333333333</v>
      </c>
      <c r="H77" s="75">
        <v>75</v>
      </c>
      <c r="M77" s="111"/>
      <c r="O77" s="75">
        <v>75</v>
      </c>
      <c r="T77" s="111"/>
    </row>
    <row r="78" spans="1:20" ht="12.75">
      <c r="A78" s="75">
        <v>76</v>
      </c>
      <c r="B78" s="9">
        <v>64</v>
      </c>
      <c r="C78" s="275" t="s">
        <v>321</v>
      </c>
      <c r="D78" s="275" t="s">
        <v>108</v>
      </c>
      <c r="E78" s="275" t="s">
        <v>338</v>
      </c>
      <c r="F78" s="275" t="s">
        <v>414</v>
      </c>
      <c r="G78" s="274">
        <v>0.08562337962962963</v>
      </c>
      <c r="H78" s="75">
        <v>76</v>
      </c>
      <c r="M78" s="111"/>
      <c r="O78" s="75">
        <v>76</v>
      </c>
      <c r="T78" s="111"/>
    </row>
    <row r="79" spans="1:20" ht="12.75">
      <c r="A79" s="75">
        <v>77</v>
      </c>
      <c r="B79" s="9">
        <v>71</v>
      </c>
      <c r="C79" s="275" t="s">
        <v>322</v>
      </c>
      <c r="D79" s="275" t="s">
        <v>109</v>
      </c>
      <c r="E79" s="275" t="s">
        <v>338</v>
      </c>
      <c r="F79" s="275" t="s">
        <v>415</v>
      </c>
      <c r="G79" s="274">
        <v>0.08608055555555555</v>
      </c>
      <c r="H79" s="75">
        <v>77</v>
      </c>
      <c r="M79" s="111"/>
      <c r="O79" s="75">
        <v>77</v>
      </c>
      <c r="T79" s="111"/>
    </row>
    <row r="80" spans="1:20" ht="12.75">
      <c r="A80" s="75">
        <v>78</v>
      </c>
      <c r="B80" s="9">
        <v>2</v>
      </c>
      <c r="C80" s="275" t="s">
        <v>323</v>
      </c>
      <c r="D80" s="275" t="s">
        <v>99</v>
      </c>
      <c r="E80" s="275" t="s">
        <v>338</v>
      </c>
      <c r="F80" s="275" t="s">
        <v>416</v>
      </c>
      <c r="G80" s="274">
        <v>0.09178981481481481</v>
      </c>
      <c r="H80" s="75">
        <v>78</v>
      </c>
      <c r="M80" s="111"/>
      <c r="O80" s="75">
        <v>78</v>
      </c>
      <c r="T80" s="111"/>
    </row>
    <row r="81" spans="1:20" ht="12.75">
      <c r="A81" s="75">
        <v>79</v>
      </c>
      <c r="B81" s="9">
        <v>68</v>
      </c>
      <c r="C81" s="275" t="s">
        <v>324</v>
      </c>
      <c r="D81" s="275" t="s">
        <v>108</v>
      </c>
      <c r="E81" s="275" t="s">
        <v>338</v>
      </c>
      <c r="F81" s="275" t="s">
        <v>417</v>
      </c>
      <c r="G81" s="274">
        <v>0.09179155092592593</v>
      </c>
      <c r="H81" s="75">
        <v>79</v>
      </c>
      <c r="M81" s="111"/>
      <c r="O81" s="75">
        <v>79</v>
      </c>
      <c r="T81" s="111"/>
    </row>
    <row r="82" spans="1:20" ht="12.75">
      <c r="A82" s="75">
        <v>80</v>
      </c>
      <c r="B82" s="9">
        <v>48</v>
      </c>
      <c r="C82" s="275" t="s">
        <v>325</v>
      </c>
      <c r="D82" s="275" t="s">
        <v>106</v>
      </c>
      <c r="E82" s="275" t="s">
        <v>338</v>
      </c>
      <c r="F82" s="275" t="s">
        <v>418</v>
      </c>
      <c r="G82" s="274">
        <v>0.09184722222222223</v>
      </c>
      <c r="H82" s="75">
        <v>80</v>
      </c>
      <c r="M82" s="111"/>
      <c r="O82" s="75">
        <v>80</v>
      </c>
      <c r="T82" s="111"/>
    </row>
    <row r="83" spans="1:20" ht="12.75">
      <c r="A83" s="75">
        <v>81</v>
      </c>
      <c r="B83" s="9">
        <v>67</v>
      </c>
      <c r="C83" s="275" t="s">
        <v>326</v>
      </c>
      <c r="D83" s="275" t="s">
        <v>108</v>
      </c>
      <c r="E83" s="275" t="s">
        <v>338</v>
      </c>
      <c r="F83" s="275" t="s">
        <v>419</v>
      </c>
      <c r="G83" s="274">
        <v>0.09186099537037036</v>
      </c>
      <c r="H83" s="75">
        <v>81</v>
      </c>
      <c r="M83" s="111"/>
      <c r="O83" s="75">
        <v>81</v>
      </c>
      <c r="T83" s="111"/>
    </row>
    <row r="84" spans="1:20" ht="12.75">
      <c r="A84" s="75">
        <v>82</v>
      </c>
      <c r="B84" s="9">
        <v>85</v>
      </c>
      <c r="C84" s="275" t="s">
        <v>327</v>
      </c>
      <c r="D84" s="275" t="s">
        <v>328</v>
      </c>
      <c r="E84" s="275" t="s">
        <v>338</v>
      </c>
      <c r="F84" s="275" t="s">
        <v>420</v>
      </c>
      <c r="G84" s="274">
        <v>0.09186157407407408</v>
      </c>
      <c r="H84" s="75">
        <v>82</v>
      </c>
      <c r="M84" s="111"/>
      <c r="O84" s="75">
        <v>82</v>
      </c>
      <c r="T84" s="111"/>
    </row>
    <row r="85" spans="1:20" ht="12.75">
      <c r="A85" s="75">
        <v>83</v>
      </c>
      <c r="B85" s="9">
        <v>32</v>
      </c>
      <c r="C85" s="275" t="s">
        <v>329</v>
      </c>
      <c r="D85" s="275" t="s">
        <v>104</v>
      </c>
      <c r="E85" s="275" t="s">
        <v>338</v>
      </c>
      <c r="F85" s="275" t="s">
        <v>421</v>
      </c>
      <c r="G85" s="274">
        <v>0.09186493055555556</v>
      </c>
      <c r="H85" s="75">
        <v>83</v>
      </c>
      <c r="M85" s="111"/>
      <c r="O85" s="75">
        <v>83</v>
      </c>
      <c r="T85" s="111"/>
    </row>
    <row r="86" spans="1:20" ht="12.75">
      <c r="A86" s="75">
        <v>84</v>
      </c>
      <c r="B86" s="9">
        <v>75</v>
      </c>
      <c r="C86" s="275" t="s">
        <v>330</v>
      </c>
      <c r="D86" s="275" t="s">
        <v>109</v>
      </c>
      <c r="E86" s="275" t="s">
        <v>338</v>
      </c>
      <c r="F86" s="275" t="s">
        <v>422</v>
      </c>
      <c r="G86" s="274">
        <v>0.09187164351851852</v>
      </c>
      <c r="H86" s="75">
        <v>84</v>
      </c>
      <c r="M86" s="111"/>
      <c r="O86" s="75">
        <v>84</v>
      </c>
      <c r="T86" s="111"/>
    </row>
    <row r="87" spans="1:20" ht="12.75">
      <c r="A87" s="75">
        <v>85</v>
      </c>
      <c r="B87" s="9">
        <v>26</v>
      </c>
      <c r="C87" s="275" t="s">
        <v>331</v>
      </c>
      <c r="D87" s="275" t="s">
        <v>103</v>
      </c>
      <c r="E87" s="275" t="s">
        <v>338</v>
      </c>
      <c r="F87" s="275" t="s">
        <v>423</v>
      </c>
      <c r="G87" s="274">
        <v>0.09188726851851851</v>
      </c>
      <c r="H87" s="75">
        <v>85</v>
      </c>
      <c r="M87" s="111"/>
      <c r="O87" s="75">
        <v>85</v>
      </c>
      <c r="T87" s="111"/>
    </row>
    <row r="88" spans="1:20" ht="12.75">
      <c r="A88" s="75">
        <v>86</v>
      </c>
      <c r="B88" s="9">
        <v>9</v>
      </c>
      <c r="C88" s="275" t="s">
        <v>332</v>
      </c>
      <c r="D88" s="275" t="s">
        <v>100</v>
      </c>
      <c r="E88" s="275" t="s">
        <v>338</v>
      </c>
      <c r="F88" s="275" t="s">
        <v>424</v>
      </c>
      <c r="G88" s="274">
        <v>0.09192986111111111</v>
      </c>
      <c r="H88" s="75">
        <v>86</v>
      </c>
      <c r="M88" s="111"/>
      <c r="O88" s="75">
        <v>86</v>
      </c>
      <c r="T88" s="111"/>
    </row>
    <row r="89" spans="1:20" ht="12.75">
      <c r="A89" s="75">
        <v>87</v>
      </c>
      <c r="B89" s="9">
        <v>46</v>
      </c>
      <c r="C89" s="275" t="s">
        <v>333</v>
      </c>
      <c r="D89" s="275" t="s">
        <v>106</v>
      </c>
      <c r="E89" s="275" t="s">
        <v>338</v>
      </c>
      <c r="F89" s="275" t="s">
        <v>425</v>
      </c>
      <c r="G89" s="274">
        <v>0.09204560185185184</v>
      </c>
      <c r="H89" s="75">
        <v>87</v>
      </c>
      <c r="M89" s="111"/>
      <c r="O89" s="75">
        <v>87</v>
      </c>
      <c r="T89" s="111"/>
    </row>
    <row r="90" spans="1:20" ht="12.75">
      <c r="A90" s="75">
        <v>88</v>
      </c>
      <c r="B90" s="9">
        <v>59</v>
      </c>
      <c r="C90" s="275" t="s">
        <v>334</v>
      </c>
      <c r="D90" s="275" t="s">
        <v>172</v>
      </c>
      <c r="E90" s="275" t="s">
        <v>338</v>
      </c>
      <c r="F90" s="275" t="s">
        <v>426</v>
      </c>
      <c r="G90" s="274">
        <v>0.09491655092592592</v>
      </c>
      <c r="H90" s="75">
        <v>88</v>
      </c>
      <c r="M90" s="111"/>
      <c r="O90" s="75">
        <v>88</v>
      </c>
      <c r="T90" s="111"/>
    </row>
    <row r="91" spans="1:20" ht="12.75">
      <c r="A91" s="75">
        <v>89</v>
      </c>
      <c r="B91" s="9">
        <v>52</v>
      </c>
      <c r="C91" s="275" t="s">
        <v>335</v>
      </c>
      <c r="D91" s="275" t="s">
        <v>107</v>
      </c>
      <c r="E91" s="275" t="s">
        <v>338</v>
      </c>
      <c r="F91" s="275" t="s">
        <v>427</v>
      </c>
      <c r="G91" s="274">
        <v>0.09495138888888889</v>
      </c>
      <c r="H91" s="75">
        <v>89</v>
      </c>
      <c r="M91" s="111"/>
      <c r="O91" s="75">
        <v>89</v>
      </c>
      <c r="T91" s="111"/>
    </row>
    <row r="92" spans="1:20" ht="12.75">
      <c r="A92" s="75">
        <v>90</v>
      </c>
      <c r="B92" s="9">
        <v>28</v>
      </c>
      <c r="C92" s="275" t="s">
        <v>336</v>
      </c>
      <c r="D92" s="275" t="s">
        <v>103</v>
      </c>
      <c r="E92" s="275" t="s">
        <v>338</v>
      </c>
      <c r="F92" s="275" t="s">
        <v>428</v>
      </c>
      <c r="G92" s="274">
        <v>0.0968136574074074</v>
      </c>
      <c r="H92" s="75">
        <v>90</v>
      </c>
      <c r="M92" s="111"/>
      <c r="O92" s="75">
        <v>90</v>
      </c>
      <c r="T92" s="111"/>
    </row>
    <row r="93" spans="1:20" ht="12.75">
      <c r="A93" s="75">
        <v>91</v>
      </c>
      <c r="B93" s="9">
        <v>81</v>
      </c>
      <c r="C93" s="275" t="s">
        <v>337</v>
      </c>
      <c r="D93" s="275" t="s">
        <v>110</v>
      </c>
      <c r="E93" s="275" t="s">
        <v>429</v>
      </c>
      <c r="F93" s="275" t="s">
        <v>428</v>
      </c>
      <c r="G93" s="274">
        <v>0.0968136574074074</v>
      </c>
      <c r="H93" s="75">
        <v>91</v>
      </c>
      <c r="M93" s="111"/>
      <c r="O93" s="75">
        <v>91</v>
      </c>
      <c r="T93" s="111"/>
    </row>
    <row r="94" spans="1:20" ht="12.75">
      <c r="A94" s="75">
        <v>92</v>
      </c>
      <c r="F94" s="111"/>
      <c r="H94" s="75">
        <v>92</v>
      </c>
      <c r="M94" s="111"/>
      <c r="O94" s="75">
        <v>92</v>
      </c>
      <c r="T94" s="111"/>
    </row>
    <row r="95" spans="1:20" ht="12.75">
      <c r="A95" s="75">
        <v>93</v>
      </c>
      <c r="F95" s="111"/>
      <c r="H95" s="75">
        <v>93</v>
      </c>
      <c r="M95" s="111"/>
      <c r="O95" s="75">
        <v>93</v>
      </c>
      <c r="T95" s="111"/>
    </row>
    <row r="96" spans="1:20" ht="12.75">
      <c r="A96" s="75">
        <v>94</v>
      </c>
      <c r="F96" s="111"/>
      <c r="H96" s="75">
        <v>94</v>
      </c>
      <c r="M96" s="111"/>
      <c r="O96" s="75">
        <v>94</v>
      </c>
      <c r="T96" s="111"/>
    </row>
    <row r="97" spans="1:20" ht="12.75">
      <c r="A97" s="75">
        <v>95</v>
      </c>
      <c r="F97" s="111"/>
      <c r="H97" s="75">
        <v>95</v>
      </c>
      <c r="M97" s="111"/>
      <c r="O97" s="75">
        <v>95</v>
      </c>
      <c r="T97" s="111"/>
    </row>
    <row r="98" spans="1:20" ht="12.75">
      <c r="A98" s="75">
        <v>96</v>
      </c>
      <c r="F98" s="111"/>
      <c r="H98" s="75">
        <v>96</v>
      </c>
      <c r="M98" s="111"/>
      <c r="O98" s="75">
        <v>96</v>
      </c>
      <c r="T98" s="111"/>
    </row>
    <row r="99" spans="1:20" ht="12.75">
      <c r="A99" s="75">
        <v>97</v>
      </c>
      <c r="F99" s="111"/>
      <c r="H99" s="75">
        <v>97</v>
      </c>
      <c r="M99" s="111"/>
      <c r="O99" s="75">
        <v>97</v>
      </c>
      <c r="T99" s="111"/>
    </row>
    <row r="100" spans="1:20" ht="12.75">
      <c r="A100" s="75">
        <v>98</v>
      </c>
      <c r="F100" s="111"/>
      <c r="H100" s="75">
        <v>98</v>
      </c>
      <c r="M100" s="111"/>
      <c r="O100" s="75">
        <v>98</v>
      </c>
      <c r="T100" s="111"/>
    </row>
    <row r="101" spans="1:20" ht="12.75">
      <c r="A101" s="75">
        <v>99</v>
      </c>
      <c r="F101" s="111"/>
      <c r="H101" s="75">
        <v>99</v>
      </c>
      <c r="M101" s="111"/>
      <c r="O101" s="75">
        <v>99</v>
      </c>
      <c r="T101" s="111"/>
    </row>
    <row r="102" spans="1:20" ht="12.75">
      <c r="A102" s="75">
        <v>100</v>
      </c>
      <c r="F102" s="111"/>
      <c r="H102" s="75">
        <v>100</v>
      </c>
      <c r="M102" s="111"/>
      <c r="O102" s="75">
        <v>100</v>
      </c>
      <c r="T102" s="111"/>
    </row>
    <row r="103" spans="1:20" ht="12.75">
      <c r="A103" s="75">
        <v>101</v>
      </c>
      <c r="F103" s="111"/>
      <c r="H103" s="75">
        <v>101</v>
      </c>
      <c r="M103" s="111"/>
      <c r="O103" s="75">
        <v>101</v>
      </c>
      <c r="T103" s="111"/>
    </row>
    <row r="104" spans="1:20" ht="12.75">
      <c r="A104" s="75">
        <v>102</v>
      </c>
      <c r="F104" s="111"/>
      <c r="H104" s="75">
        <v>102</v>
      </c>
      <c r="M104" s="111"/>
      <c r="O104" s="75">
        <v>102</v>
      </c>
      <c r="T104" s="111"/>
    </row>
    <row r="105" spans="1:20" ht="12.75">
      <c r="A105" s="75">
        <v>103</v>
      </c>
      <c r="F105" s="111"/>
      <c r="H105" s="75">
        <v>103</v>
      </c>
      <c r="M105" s="111"/>
      <c r="O105" s="75">
        <v>103</v>
      </c>
      <c r="T105" s="111"/>
    </row>
    <row r="106" spans="1:20" ht="12.75">
      <c r="A106" s="75">
        <v>104</v>
      </c>
      <c r="F106" s="111"/>
      <c r="H106" s="75">
        <v>104</v>
      </c>
      <c r="M106" s="111"/>
      <c r="O106" s="75">
        <v>104</v>
      </c>
      <c r="T106" s="111"/>
    </row>
    <row r="107" spans="1:20" ht="12.75">
      <c r="A107" s="75">
        <v>105</v>
      </c>
      <c r="F107" s="111"/>
      <c r="H107" s="75">
        <v>105</v>
      </c>
      <c r="M107" s="111"/>
      <c r="O107" s="75">
        <v>105</v>
      </c>
      <c r="T107" s="111"/>
    </row>
    <row r="108" spans="1:20" ht="12.75">
      <c r="A108" s="75">
        <v>106</v>
      </c>
      <c r="F108" s="111"/>
      <c r="H108" s="75">
        <v>106</v>
      </c>
      <c r="M108" s="111"/>
      <c r="O108" s="75">
        <v>106</v>
      </c>
      <c r="T108" s="111"/>
    </row>
    <row r="109" spans="1:20" ht="12.75">
      <c r="A109" s="75">
        <v>107</v>
      </c>
      <c r="F109" s="111"/>
      <c r="H109" s="75">
        <v>107</v>
      </c>
      <c r="M109" s="111"/>
      <c r="O109" s="75">
        <v>107</v>
      </c>
      <c r="T109" s="111"/>
    </row>
    <row r="110" spans="1:20" ht="12.75">
      <c r="A110" s="75">
        <v>108</v>
      </c>
      <c r="F110" s="111"/>
      <c r="H110" s="75">
        <v>108</v>
      </c>
      <c r="M110" s="111"/>
      <c r="O110" s="75">
        <v>108</v>
      </c>
      <c r="T110" s="111"/>
    </row>
    <row r="111" spans="1:20" ht="12.75">
      <c r="A111" s="75">
        <v>109</v>
      </c>
      <c r="F111" s="111"/>
      <c r="H111" s="75">
        <v>109</v>
      </c>
      <c r="M111" s="111"/>
      <c r="O111" s="75">
        <v>109</v>
      </c>
      <c r="T111" s="111"/>
    </row>
    <row r="112" spans="1:20" ht="12.75">
      <c r="A112" s="75">
        <v>110</v>
      </c>
      <c r="F112" s="111"/>
      <c r="H112" s="75">
        <v>110</v>
      </c>
      <c r="M112" s="111"/>
      <c r="O112" s="75">
        <v>110</v>
      </c>
      <c r="T112" s="111"/>
    </row>
    <row r="113" spans="1:20" ht="12.75">
      <c r="A113" s="75">
        <v>111</v>
      </c>
      <c r="F113" s="111"/>
      <c r="H113" s="75">
        <v>111</v>
      </c>
      <c r="M113" s="111"/>
      <c r="O113" s="75">
        <v>111</v>
      </c>
      <c r="T113" s="111"/>
    </row>
    <row r="114" spans="1:20" ht="12.75">
      <c r="A114" s="75">
        <v>112</v>
      </c>
      <c r="F114" s="111"/>
      <c r="H114" s="75">
        <v>112</v>
      </c>
      <c r="M114" s="111"/>
      <c r="O114" s="75">
        <v>112</v>
      </c>
      <c r="T114" s="111"/>
    </row>
    <row r="115" spans="1:20" ht="12.75">
      <c r="A115" s="75">
        <v>113</v>
      </c>
      <c r="F115" s="111"/>
      <c r="H115" s="75">
        <v>113</v>
      </c>
      <c r="M115" s="111"/>
      <c r="O115" s="75">
        <v>113</v>
      </c>
      <c r="T115" s="111"/>
    </row>
    <row r="116" spans="1:20" ht="12.75">
      <c r="A116" s="75">
        <v>114</v>
      </c>
      <c r="F116" s="111"/>
      <c r="H116" s="75">
        <v>114</v>
      </c>
      <c r="M116" s="111"/>
      <c r="O116" s="75">
        <v>114</v>
      </c>
      <c r="T116" s="111"/>
    </row>
    <row r="117" spans="1:20" ht="12.75">
      <c r="A117" s="75">
        <v>115</v>
      </c>
      <c r="F117" s="111"/>
      <c r="H117" s="75">
        <v>115</v>
      </c>
      <c r="M117" s="111"/>
      <c r="O117" s="75">
        <v>115</v>
      </c>
      <c r="T117" s="111"/>
    </row>
    <row r="118" spans="1:20" ht="12.75">
      <c r="A118" s="75">
        <v>116</v>
      </c>
      <c r="F118" s="111"/>
      <c r="H118" s="75">
        <v>116</v>
      </c>
      <c r="M118" s="111"/>
      <c r="O118" s="75">
        <v>116</v>
      </c>
      <c r="T118" s="111"/>
    </row>
    <row r="119" spans="1:20" ht="12.75">
      <c r="A119" s="75">
        <v>117</v>
      </c>
      <c r="F119" s="111"/>
      <c r="H119" s="75">
        <v>117</v>
      </c>
      <c r="M119" s="111"/>
      <c r="O119" s="75">
        <v>117</v>
      </c>
      <c r="T119" s="111"/>
    </row>
    <row r="120" spans="1:20" ht="12.75">
      <c r="A120" s="75">
        <v>118</v>
      </c>
      <c r="F120" s="111"/>
      <c r="H120" s="75">
        <v>118</v>
      </c>
      <c r="M120" s="111"/>
      <c r="O120" s="75">
        <v>118</v>
      </c>
      <c r="T120" s="111"/>
    </row>
    <row r="121" spans="1:20" ht="12.75">
      <c r="A121" s="75">
        <v>119</v>
      </c>
      <c r="F121" s="111"/>
      <c r="H121" s="75">
        <v>119</v>
      </c>
      <c r="M121" s="111"/>
      <c r="O121" s="75">
        <v>119</v>
      </c>
      <c r="T121" s="111"/>
    </row>
    <row r="122" spans="1:20" ht="12.75">
      <c r="A122" s="75">
        <v>120</v>
      </c>
      <c r="F122" s="111"/>
      <c r="H122" s="75">
        <v>120</v>
      </c>
      <c r="M122" s="111"/>
      <c r="O122" s="75">
        <v>120</v>
      </c>
      <c r="T122" s="111"/>
    </row>
    <row r="123" spans="1:20" ht="12.75">
      <c r="A123" s="75">
        <v>121</v>
      </c>
      <c r="F123" s="111"/>
      <c r="H123" s="75">
        <v>121</v>
      </c>
      <c r="M123" s="111"/>
      <c r="O123" s="75">
        <v>121</v>
      </c>
      <c r="T123" s="111"/>
    </row>
    <row r="124" spans="1:20" ht="12.75">
      <c r="A124" s="75">
        <v>122</v>
      </c>
      <c r="F124" s="111"/>
      <c r="H124" s="75">
        <v>122</v>
      </c>
      <c r="M124" s="111"/>
      <c r="O124" s="75">
        <v>122</v>
      </c>
      <c r="T124" s="111"/>
    </row>
    <row r="125" spans="1:20" ht="12.75">
      <c r="A125" s="75">
        <v>123</v>
      </c>
      <c r="F125" s="111"/>
      <c r="H125" s="75">
        <v>123</v>
      </c>
      <c r="M125" s="111"/>
      <c r="O125" s="75">
        <v>123</v>
      </c>
      <c r="T125" s="111"/>
    </row>
    <row r="126" spans="1:20" ht="12.75">
      <c r="A126" s="75">
        <v>124</v>
      </c>
      <c r="F126" s="111"/>
      <c r="H126" s="75">
        <v>124</v>
      </c>
      <c r="M126" s="111"/>
      <c r="O126" s="75">
        <v>124</v>
      </c>
      <c r="T126" s="111"/>
    </row>
    <row r="127" spans="1:20" ht="12.75">
      <c r="A127" s="75">
        <v>125</v>
      </c>
      <c r="F127" s="111"/>
      <c r="H127" s="75">
        <v>125</v>
      </c>
      <c r="M127" s="111"/>
      <c r="O127" s="75">
        <v>125</v>
      </c>
      <c r="T127" s="111"/>
    </row>
    <row r="128" spans="1:20" ht="12.75">
      <c r="A128" s="75">
        <v>126</v>
      </c>
      <c r="F128" s="111"/>
      <c r="H128" s="75">
        <v>126</v>
      </c>
      <c r="M128" s="111"/>
      <c r="O128" s="75">
        <v>126</v>
      </c>
      <c r="T128" s="111"/>
    </row>
    <row r="129" spans="1:20" ht="12.75">
      <c r="A129" s="75">
        <v>127</v>
      </c>
      <c r="F129" s="111"/>
      <c r="H129" s="75">
        <v>127</v>
      </c>
      <c r="M129" s="111"/>
      <c r="O129" s="75">
        <v>127</v>
      </c>
      <c r="T129" s="111"/>
    </row>
    <row r="130" spans="1:20" ht="12.75">
      <c r="A130" s="75">
        <v>128</v>
      </c>
      <c r="F130" s="111"/>
      <c r="H130" s="75">
        <v>128</v>
      </c>
      <c r="M130" s="111"/>
      <c r="O130" s="75">
        <v>128</v>
      </c>
      <c r="T130" s="111"/>
    </row>
    <row r="131" spans="1:20" ht="12.75">
      <c r="A131" s="75">
        <v>129</v>
      </c>
      <c r="F131" s="111"/>
      <c r="H131" s="75">
        <v>129</v>
      </c>
      <c r="M131" s="111"/>
      <c r="O131" s="75">
        <v>129</v>
      </c>
      <c r="T131" s="111"/>
    </row>
    <row r="132" spans="1:20" ht="12.75">
      <c r="A132" s="75">
        <v>130</v>
      </c>
      <c r="F132" s="111"/>
      <c r="H132" s="75">
        <v>130</v>
      </c>
      <c r="M132" s="111"/>
      <c r="O132" s="75">
        <v>130</v>
      </c>
      <c r="T132" s="111"/>
    </row>
    <row r="133" spans="1:20" ht="12.75">
      <c r="A133" s="75">
        <v>131</v>
      </c>
      <c r="F133" s="111"/>
      <c r="H133" s="75">
        <v>131</v>
      </c>
      <c r="M133" s="111"/>
      <c r="O133" s="75">
        <v>131</v>
      </c>
      <c r="T133" s="111"/>
    </row>
    <row r="134" spans="1:20" ht="12.75">
      <c r="A134" s="75">
        <v>132</v>
      </c>
      <c r="F134" s="111"/>
      <c r="H134" s="75">
        <v>132</v>
      </c>
      <c r="M134" s="111"/>
      <c r="O134" s="75">
        <v>132</v>
      </c>
      <c r="T134" s="111"/>
    </row>
    <row r="135" spans="1:20" ht="12.75">
      <c r="A135" s="75">
        <v>133</v>
      </c>
      <c r="F135" s="111"/>
      <c r="H135" s="75">
        <v>133</v>
      </c>
      <c r="M135" s="111"/>
      <c r="O135" s="75">
        <v>133</v>
      </c>
      <c r="T135" s="111"/>
    </row>
    <row r="136" spans="1:20" ht="12.75">
      <c r="A136" s="75">
        <v>134</v>
      </c>
      <c r="F136" s="111"/>
      <c r="H136" s="75">
        <v>134</v>
      </c>
      <c r="M136" s="111"/>
      <c r="O136" s="75">
        <v>134</v>
      </c>
      <c r="T136" s="111"/>
    </row>
    <row r="137" spans="1:20" ht="12.75">
      <c r="A137" s="75">
        <v>135</v>
      </c>
      <c r="F137" s="111"/>
      <c r="H137" s="75">
        <v>135</v>
      </c>
      <c r="M137" s="111"/>
      <c r="O137" s="75">
        <v>135</v>
      </c>
      <c r="T137" s="111"/>
    </row>
    <row r="138" spans="1:20" ht="12.75">
      <c r="A138" s="75">
        <v>136</v>
      </c>
      <c r="F138" s="111"/>
      <c r="H138" s="75">
        <v>136</v>
      </c>
      <c r="M138" s="111"/>
      <c r="O138" s="75">
        <v>136</v>
      </c>
      <c r="T138" s="111"/>
    </row>
    <row r="139" spans="1:20" ht="12.75">
      <c r="A139" s="75">
        <v>137</v>
      </c>
      <c r="F139" s="111"/>
      <c r="H139" s="75">
        <v>137</v>
      </c>
      <c r="M139" s="111"/>
      <c r="O139" s="75">
        <v>137</v>
      </c>
      <c r="T139" s="111"/>
    </row>
    <row r="140" spans="1:20" ht="12.75">
      <c r="A140" s="75">
        <v>138</v>
      </c>
      <c r="F140" s="111"/>
      <c r="H140" s="75">
        <v>138</v>
      </c>
      <c r="M140" s="111"/>
      <c r="O140" s="75">
        <v>138</v>
      </c>
      <c r="T140" s="111"/>
    </row>
    <row r="141" spans="1:20" ht="12.75">
      <c r="A141" s="75">
        <v>139</v>
      </c>
      <c r="F141" s="111"/>
      <c r="H141" s="75">
        <v>139</v>
      </c>
      <c r="M141" s="111"/>
      <c r="O141" s="75">
        <v>139</v>
      </c>
      <c r="T141" s="111"/>
    </row>
    <row r="142" spans="1:20" ht="12.75">
      <c r="A142" s="75">
        <v>140</v>
      </c>
      <c r="F142" s="111"/>
      <c r="H142" s="75">
        <v>140</v>
      </c>
      <c r="M142" s="111"/>
      <c r="O142" s="75">
        <v>140</v>
      </c>
      <c r="T142" s="111"/>
    </row>
    <row r="143" spans="1:20" ht="12.75">
      <c r="A143" s="75">
        <v>141</v>
      </c>
      <c r="F143" s="111"/>
      <c r="H143" s="75">
        <v>141</v>
      </c>
      <c r="M143" s="111"/>
      <c r="O143" s="75">
        <v>141</v>
      </c>
      <c r="T143" s="111"/>
    </row>
    <row r="144" spans="1:20" ht="12.75">
      <c r="A144" s="75">
        <v>142</v>
      </c>
      <c r="F144" s="111"/>
      <c r="H144" s="75">
        <v>142</v>
      </c>
      <c r="M144" s="111"/>
      <c r="O144" s="75">
        <v>142</v>
      </c>
      <c r="T144" s="111"/>
    </row>
    <row r="145" spans="1:20" ht="12.75">
      <c r="A145" s="75">
        <v>143</v>
      </c>
      <c r="F145" s="111"/>
      <c r="H145" s="75">
        <v>143</v>
      </c>
      <c r="M145" s="111"/>
      <c r="O145" s="75">
        <v>143</v>
      </c>
      <c r="T145" s="111"/>
    </row>
    <row r="146" spans="1:20" ht="12.75">
      <c r="A146" s="75">
        <v>144</v>
      </c>
      <c r="F146" s="111"/>
      <c r="H146" s="75">
        <v>144</v>
      </c>
      <c r="M146" s="111"/>
      <c r="O146" s="75">
        <v>144</v>
      </c>
      <c r="T146" s="111"/>
    </row>
    <row r="147" spans="1:20" ht="12.75">
      <c r="A147" s="75">
        <v>145</v>
      </c>
      <c r="F147" s="111"/>
      <c r="H147" s="75">
        <v>145</v>
      </c>
      <c r="M147" s="111"/>
      <c r="O147" s="75">
        <v>145</v>
      </c>
      <c r="T147" s="111"/>
    </row>
    <row r="148" spans="1:20" ht="12.75">
      <c r="A148" s="75">
        <v>146</v>
      </c>
      <c r="F148" s="111"/>
      <c r="H148" s="75">
        <v>146</v>
      </c>
      <c r="M148" s="111"/>
      <c r="O148" s="75">
        <v>146</v>
      </c>
      <c r="T148" s="111"/>
    </row>
    <row r="149" spans="1:20" ht="12.75">
      <c r="A149" s="75">
        <v>147</v>
      </c>
      <c r="F149" s="111"/>
      <c r="H149" s="75">
        <v>147</v>
      </c>
      <c r="M149" s="111"/>
      <c r="O149" s="75">
        <v>147</v>
      </c>
      <c r="T149" s="111"/>
    </row>
    <row r="150" spans="1:20" ht="12.75">
      <c r="A150" s="75">
        <v>148</v>
      </c>
      <c r="F150" s="111"/>
      <c r="H150" s="75">
        <v>148</v>
      </c>
      <c r="M150" s="111"/>
      <c r="O150" s="75">
        <v>148</v>
      </c>
      <c r="T150" s="111"/>
    </row>
    <row r="151" spans="1:20" ht="12.75">
      <c r="A151" s="75">
        <v>149</v>
      </c>
      <c r="F151" s="111"/>
      <c r="H151" s="75">
        <v>149</v>
      </c>
      <c r="M151" s="111"/>
      <c r="O151" s="75">
        <v>149</v>
      </c>
      <c r="T151" s="111"/>
    </row>
    <row r="152" spans="1:20" ht="12.75">
      <c r="A152" s="75">
        <v>150</v>
      </c>
      <c r="F152" s="111"/>
      <c r="H152" s="75">
        <v>150</v>
      </c>
      <c r="M152" s="111"/>
      <c r="O152" s="75">
        <v>150</v>
      </c>
      <c r="T152" s="111"/>
    </row>
    <row r="153" spans="1:20" ht="12.75">
      <c r="A153" s="75">
        <v>151</v>
      </c>
      <c r="F153" s="111"/>
      <c r="H153" s="75">
        <v>151</v>
      </c>
      <c r="M153" s="111"/>
      <c r="O153" s="75">
        <v>151</v>
      </c>
      <c r="T153" s="111"/>
    </row>
    <row r="154" spans="1:20" ht="12.75">
      <c r="A154" s="75">
        <v>152</v>
      </c>
      <c r="F154" s="111"/>
      <c r="H154" s="75">
        <v>152</v>
      </c>
      <c r="M154" s="111"/>
      <c r="O154" s="75">
        <v>152</v>
      </c>
      <c r="T154" s="111"/>
    </row>
    <row r="155" spans="1:20" ht="12.75">
      <c r="A155" s="75">
        <v>153</v>
      </c>
      <c r="F155" s="111"/>
      <c r="H155" s="75">
        <v>153</v>
      </c>
      <c r="M155" s="111"/>
      <c r="O155" s="75">
        <v>153</v>
      </c>
      <c r="T155" s="111"/>
    </row>
    <row r="156" spans="1:20" ht="12.75">
      <c r="A156" s="75">
        <v>154</v>
      </c>
      <c r="F156" s="111"/>
      <c r="H156" s="75">
        <v>154</v>
      </c>
      <c r="M156" s="111"/>
      <c r="O156" s="75">
        <v>154</v>
      </c>
      <c r="T156" s="111"/>
    </row>
    <row r="157" spans="1:20" ht="12.75">
      <c r="A157" s="75">
        <v>155</v>
      </c>
      <c r="F157" s="111"/>
      <c r="H157" s="75">
        <v>155</v>
      </c>
      <c r="M157" s="111"/>
      <c r="O157" s="75">
        <v>155</v>
      </c>
      <c r="T157" s="111"/>
    </row>
    <row r="158" spans="1:20" ht="12.75">
      <c r="A158" s="75">
        <v>156</v>
      </c>
      <c r="F158" s="111"/>
      <c r="H158" s="75">
        <v>156</v>
      </c>
      <c r="M158" s="111"/>
      <c r="O158" s="75">
        <v>156</v>
      </c>
      <c r="T158" s="111"/>
    </row>
    <row r="159" spans="1:20" ht="12.75">
      <c r="A159" s="75">
        <v>157</v>
      </c>
      <c r="F159" s="111"/>
      <c r="H159" s="75">
        <v>157</v>
      </c>
      <c r="M159" s="111"/>
      <c r="O159" s="75">
        <v>157</v>
      </c>
      <c r="T159" s="111"/>
    </row>
    <row r="160" spans="1:20" ht="12.75">
      <c r="A160" s="75">
        <v>158</v>
      </c>
      <c r="F160" s="111"/>
      <c r="H160" s="75">
        <v>158</v>
      </c>
      <c r="M160" s="111"/>
      <c r="O160" s="75">
        <v>158</v>
      </c>
      <c r="T160" s="111"/>
    </row>
    <row r="161" spans="1:20" ht="12.75">
      <c r="A161" s="75">
        <v>159</v>
      </c>
      <c r="F161" s="111"/>
      <c r="H161" s="75">
        <v>159</v>
      </c>
      <c r="M161" s="111"/>
      <c r="O161" s="75">
        <v>159</v>
      </c>
      <c r="T161" s="111"/>
    </row>
    <row r="162" spans="1:20" ht="12.75">
      <c r="A162" s="75">
        <v>160</v>
      </c>
      <c r="F162" s="111"/>
      <c r="H162" s="75">
        <v>160</v>
      </c>
      <c r="M162" s="111"/>
      <c r="O162" s="75">
        <v>160</v>
      </c>
      <c r="T162" s="111"/>
    </row>
    <row r="163" spans="1:20" ht="12.75">
      <c r="A163" s="75">
        <v>161</v>
      </c>
      <c r="F163" s="111"/>
      <c r="H163" s="75">
        <v>161</v>
      </c>
      <c r="M163" s="111"/>
      <c r="O163" s="75">
        <v>161</v>
      </c>
      <c r="T163" s="111"/>
    </row>
    <row r="164" spans="1:20" ht="12.75">
      <c r="A164" s="75">
        <v>162</v>
      </c>
      <c r="F164" s="111"/>
      <c r="H164" s="75">
        <v>162</v>
      </c>
      <c r="M164" s="111"/>
      <c r="O164" s="75">
        <v>162</v>
      </c>
      <c r="T164" s="111"/>
    </row>
    <row r="165" spans="1:20" ht="12.75">
      <c r="A165" s="75">
        <v>163</v>
      </c>
      <c r="F165" s="111"/>
      <c r="H165" s="75">
        <v>163</v>
      </c>
      <c r="M165" s="111"/>
      <c r="O165" s="75">
        <v>163</v>
      </c>
      <c r="T165" s="111"/>
    </row>
    <row r="166" spans="1:20" ht="12.75">
      <c r="A166" s="75">
        <v>164</v>
      </c>
      <c r="F166" s="111"/>
      <c r="H166" s="75">
        <v>164</v>
      </c>
      <c r="M166" s="111"/>
      <c r="O166" s="75">
        <v>164</v>
      </c>
      <c r="T166" s="111"/>
    </row>
    <row r="167" spans="1:20" ht="12.75">
      <c r="A167" s="75">
        <v>165</v>
      </c>
      <c r="F167" s="111"/>
      <c r="H167" s="75">
        <v>165</v>
      </c>
      <c r="M167" s="111"/>
      <c r="O167" s="75">
        <v>165</v>
      </c>
      <c r="T167" s="111"/>
    </row>
    <row r="168" spans="1:20" ht="12.75">
      <c r="A168" s="75">
        <v>166</v>
      </c>
      <c r="F168" s="111"/>
      <c r="H168" s="75">
        <v>166</v>
      </c>
      <c r="M168" s="111"/>
      <c r="O168" s="75">
        <v>166</v>
      </c>
      <c r="T168" s="111"/>
    </row>
    <row r="169" spans="1:20" ht="12.75">
      <c r="A169" s="75">
        <v>167</v>
      </c>
      <c r="F169" s="111"/>
      <c r="H169" s="75">
        <v>167</v>
      </c>
      <c r="M169" s="111"/>
      <c r="O169" s="75">
        <v>167</v>
      </c>
      <c r="T169" s="111"/>
    </row>
    <row r="170" spans="1:20" ht="12.75">
      <c r="A170" s="75">
        <v>168</v>
      </c>
      <c r="F170" s="111"/>
      <c r="H170" s="75">
        <v>168</v>
      </c>
      <c r="M170" s="111"/>
      <c r="O170" s="75">
        <v>168</v>
      </c>
      <c r="T170" s="111"/>
    </row>
    <row r="171" spans="1:20" ht="12.75">
      <c r="A171" s="75">
        <v>169</v>
      </c>
      <c r="F171" s="111"/>
      <c r="H171" s="75">
        <v>169</v>
      </c>
      <c r="M171" s="111"/>
      <c r="O171" s="75">
        <v>169</v>
      </c>
      <c r="T171" s="111"/>
    </row>
    <row r="172" spans="1:20" ht="12.75">
      <c r="A172" s="75">
        <v>170</v>
      </c>
      <c r="F172" s="111"/>
      <c r="H172" s="75">
        <v>170</v>
      </c>
      <c r="M172" s="111"/>
      <c r="O172" s="75">
        <v>170</v>
      </c>
      <c r="T172" s="111"/>
    </row>
    <row r="173" spans="1:20" ht="12.75">
      <c r="A173" s="75">
        <v>171</v>
      </c>
      <c r="F173" s="111"/>
      <c r="H173" s="75">
        <v>171</v>
      </c>
      <c r="M173" s="111"/>
      <c r="O173" s="75">
        <v>171</v>
      </c>
      <c r="T173" s="111"/>
    </row>
    <row r="174" spans="1:20" ht="12.75">
      <c r="A174" s="75">
        <v>172</v>
      </c>
      <c r="F174" s="111"/>
      <c r="H174" s="75">
        <v>172</v>
      </c>
      <c r="M174" s="111"/>
      <c r="O174" s="75">
        <v>172</v>
      </c>
      <c r="T174" s="111"/>
    </row>
    <row r="175" spans="1:20" ht="12.75">
      <c r="A175" s="75">
        <v>173</v>
      </c>
      <c r="F175" s="111"/>
      <c r="H175" s="75">
        <v>173</v>
      </c>
      <c r="M175" s="111"/>
      <c r="O175" s="75">
        <v>173</v>
      </c>
      <c r="T175" s="111"/>
    </row>
    <row r="176" spans="1:20" ht="12.75">
      <c r="A176" s="75">
        <v>174</v>
      </c>
      <c r="F176" s="111"/>
      <c r="H176" s="75">
        <v>174</v>
      </c>
      <c r="M176" s="111"/>
      <c r="O176" s="75">
        <v>174</v>
      </c>
      <c r="T176" s="111"/>
    </row>
    <row r="177" spans="1:20" ht="12.75">
      <c r="A177" s="75">
        <v>175</v>
      </c>
      <c r="F177" s="111"/>
      <c r="H177" s="75">
        <v>175</v>
      </c>
      <c r="M177" s="111"/>
      <c r="O177" s="75">
        <v>175</v>
      </c>
      <c r="T177" s="111"/>
    </row>
    <row r="178" spans="1:20" ht="12.75">
      <c r="A178" s="75">
        <v>176</v>
      </c>
      <c r="F178" s="111"/>
      <c r="H178" s="75">
        <v>176</v>
      </c>
      <c r="M178" s="111"/>
      <c r="O178" s="75">
        <v>176</v>
      </c>
      <c r="T178" s="111"/>
    </row>
    <row r="179" spans="1:20" ht="12.75">
      <c r="A179" s="75">
        <v>177</v>
      </c>
      <c r="F179" s="111"/>
      <c r="H179" s="75">
        <v>177</v>
      </c>
      <c r="M179" s="111"/>
      <c r="O179" s="75">
        <v>177</v>
      </c>
      <c r="T179" s="111"/>
    </row>
    <row r="180" spans="1:20" ht="12.75">
      <c r="A180" s="75">
        <v>178</v>
      </c>
      <c r="F180" s="111"/>
      <c r="H180" s="75">
        <v>178</v>
      </c>
      <c r="M180" s="111"/>
      <c r="O180" s="75">
        <v>178</v>
      </c>
      <c r="T180" s="111"/>
    </row>
    <row r="181" spans="1:20" ht="12.75">
      <c r="A181" s="75">
        <v>179</v>
      </c>
      <c r="F181" s="111"/>
      <c r="H181" s="75">
        <v>179</v>
      </c>
      <c r="M181" s="111"/>
      <c r="O181" s="75">
        <v>179</v>
      </c>
      <c r="T181" s="111"/>
    </row>
    <row r="182" spans="1:20" ht="12.75">
      <c r="A182" s="75">
        <v>180</v>
      </c>
      <c r="F182" s="111"/>
      <c r="H182" s="75">
        <v>180</v>
      </c>
      <c r="M182" s="111"/>
      <c r="O182" s="75">
        <v>180</v>
      </c>
      <c r="T182" s="111"/>
    </row>
    <row r="183" spans="6:20" ht="12.75">
      <c r="F183" s="111"/>
      <c r="M183" s="111"/>
      <c r="T183" s="111"/>
    </row>
    <row r="184" spans="6:20" ht="12.75">
      <c r="F184" s="111"/>
      <c r="M184" s="111"/>
      <c r="T184" s="111"/>
    </row>
    <row r="185" spans="6:20" ht="12.75">
      <c r="F185" s="111"/>
      <c r="M185" s="111"/>
      <c r="T185" s="111"/>
    </row>
    <row r="186" spans="6:20" ht="12.75">
      <c r="F186" s="111"/>
      <c r="M186" s="111"/>
      <c r="T186" s="111"/>
    </row>
    <row r="187" spans="6:20" ht="12.75">
      <c r="F187" s="111"/>
      <c r="M187" s="111"/>
      <c r="T187" s="111"/>
    </row>
    <row r="188" spans="6:20" ht="12.75">
      <c r="F188" s="111"/>
      <c r="M188" s="111"/>
      <c r="T188" s="111"/>
    </row>
    <row r="189" spans="6:20" ht="12.75">
      <c r="F189" s="111"/>
      <c r="M189" s="111"/>
      <c r="T189" s="111"/>
    </row>
    <row r="190" spans="6:20" ht="12.75">
      <c r="F190" s="111"/>
      <c r="M190" s="111"/>
      <c r="T190" s="111"/>
    </row>
    <row r="191" spans="6:20" ht="12.75">
      <c r="F191" s="111"/>
      <c r="M191" s="111"/>
      <c r="T191" s="111"/>
    </row>
    <row r="192" spans="6:20" ht="12.75">
      <c r="F192" s="111"/>
      <c r="M192" s="111"/>
      <c r="T192" s="111"/>
    </row>
    <row r="193" spans="6:20" ht="12.75">
      <c r="F193" s="111"/>
      <c r="M193" s="111"/>
      <c r="T193" s="111"/>
    </row>
    <row r="194" spans="6:20" ht="12.75">
      <c r="F194" s="111"/>
      <c r="M194" s="111"/>
      <c r="T194" s="111"/>
    </row>
    <row r="195" spans="6:20" ht="12.75">
      <c r="F195" s="111"/>
      <c r="M195" s="111"/>
      <c r="T195" s="111"/>
    </row>
    <row r="196" spans="6:20" ht="12.75">
      <c r="F196" s="111"/>
      <c r="M196" s="111"/>
      <c r="T196" s="111"/>
    </row>
    <row r="197" spans="6:20" ht="12.75">
      <c r="F197" s="111"/>
      <c r="M197" s="111"/>
      <c r="T197" s="111"/>
    </row>
    <row r="198" spans="6:13" ht="12.75">
      <c r="F198" s="111"/>
      <c r="M198" s="111"/>
    </row>
    <row r="199" spans="6:13" ht="12.75">
      <c r="F199" s="111"/>
      <c r="M199" s="111"/>
    </row>
    <row r="200" spans="6:13" ht="12.75">
      <c r="F200" s="111"/>
      <c r="M200" s="111"/>
    </row>
    <row r="201" spans="6:13" ht="12.75">
      <c r="F201" s="111"/>
      <c r="M201" s="111"/>
    </row>
    <row r="202" spans="6:13" ht="12.75">
      <c r="F202" s="111"/>
      <c r="M202" s="111"/>
    </row>
    <row r="203" spans="6:13" ht="12.75">
      <c r="F203" s="111"/>
      <c r="M203" s="111"/>
    </row>
  </sheetData>
  <sheetProtection/>
  <mergeCells count="3">
    <mergeCell ref="A1:F1"/>
    <mergeCell ref="H1:M1"/>
    <mergeCell ref="O1:T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U172"/>
  <sheetViews>
    <sheetView zoomScalePageLayoutView="0" workbookViewId="0" topLeftCell="B1">
      <selection activeCell="G82" sqref="G82:G87"/>
    </sheetView>
  </sheetViews>
  <sheetFormatPr defaultColWidth="11.421875" defaultRowHeight="12.75"/>
  <cols>
    <col min="1" max="1" width="0" style="0" hidden="1" customWidth="1"/>
    <col min="2" max="2" width="6.28125" style="108" customWidth="1"/>
    <col min="3" max="3" width="11.421875" style="4" customWidth="1"/>
    <col min="4" max="4" width="19.8515625" style="0" bestFit="1" customWidth="1"/>
    <col min="5" max="5" width="16.28125" style="0" bestFit="1" customWidth="1"/>
    <col min="6" max="6" width="11.421875" style="4" customWidth="1"/>
    <col min="7" max="7" width="11.8515625" style="4" customWidth="1"/>
    <col min="8" max="10" width="11.421875" style="4" customWidth="1"/>
    <col min="11" max="11" width="15.57421875" style="4" bestFit="1" customWidth="1"/>
    <col min="12" max="12" width="8.140625" style="0" bestFit="1" customWidth="1"/>
    <col min="14" max="14" width="2.140625" style="0" customWidth="1"/>
    <col min="16" max="16" width="9.57421875" style="0" bestFit="1" customWidth="1"/>
    <col min="18" max="18" width="2.140625" style="0" customWidth="1"/>
    <col min="20" max="20" width="13.140625" style="0" bestFit="1" customWidth="1"/>
  </cols>
  <sheetData>
    <row r="1" spans="2:21" s="4" customFormat="1" ht="12.75">
      <c r="B1" s="108"/>
      <c r="C1" s="182" t="s">
        <v>62</v>
      </c>
      <c r="D1" s="182" t="s">
        <v>63</v>
      </c>
      <c r="E1" s="182" t="s">
        <v>17</v>
      </c>
      <c r="F1" s="182" t="s">
        <v>18</v>
      </c>
      <c r="G1" s="182" t="s">
        <v>64</v>
      </c>
      <c r="H1" s="182" t="s">
        <v>65</v>
      </c>
      <c r="I1" s="182" t="s">
        <v>70</v>
      </c>
      <c r="J1" s="182" t="s">
        <v>67</v>
      </c>
      <c r="K1" s="182" t="s">
        <v>66</v>
      </c>
      <c r="L1" s="182" t="s">
        <v>25</v>
      </c>
      <c r="M1" s="183" t="s">
        <v>185</v>
      </c>
      <c r="N1" s="182" t="s">
        <v>26</v>
      </c>
      <c r="O1" s="183" t="s">
        <v>186</v>
      </c>
      <c r="P1" s="182" t="s">
        <v>187</v>
      </c>
      <c r="Q1" s="182" t="s">
        <v>222</v>
      </c>
      <c r="R1" s="182" t="s">
        <v>27</v>
      </c>
      <c r="S1" s="182" t="s">
        <v>223</v>
      </c>
      <c r="T1" s="182" t="s">
        <v>188</v>
      </c>
      <c r="U1" s="183" t="s">
        <v>189</v>
      </c>
    </row>
    <row r="2" spans="1:21" ht="14.25">
      <c r="A2">
        <v>1</v>
      </c>
      <c r="B2" s="181">
        <v>1</v>
      </c>
      <c r="C2" s="89">
        <v>5</v>
      </c>
      <c r="D2" s="92" t="str">
        <f>VLOOKUP(C2,Etapes!$B$3:$T$200,2,FALSE)</f>
        <v>Yohan TRIMOULET</v>
      </c>
      <c r="E2" s="92" t="str">
        <f>VLOOKUP(C2,Etapes!$B$3:$T$200,3,FALSE)</f>
        <v>ACCRO VELO (47)</v>
      </c>
      <c r="F2" s="91" t="str">
        <f>VLOOKUP(C2,Etapes!$B$3:$T$200,4,FALSE)</f>
        <v>3</v>
      </c>
      <c r="G2" s="225" t="str">
        <f>VLOOKUP(C2,Etapes!$B$3:$T$200,5,FALSE)</f>
        <v>1:59:04,19</v>
      </c>
      <c r="H2" s="95" t="e">
        <f>VLOOKUP(C2,Etapes!$I$3:$M$200,5,FALSE)</f>
        <v>#N/A</v>
      </c>
      <c r="I2" s="95" t="e">
        <f aca="true" t="shared" si="0" ref="I2:I33">G2+H2</f>
        <v>#N/A</v>
      </c>
      <c r="J2" s="95" t="e">
        <f>VLOOKUP(C2,Etapes!$P$3:$T$200,5,FALSE)</f>
        <v>#N/A</v>
      </c>
      <c r="K2" s="95" t="e">
        <f aca="true" t="shared" si="1" ref="K2:K33">G2+H2+J2</f>
        <v>#N/A</v>
      </c>
      <c r="L2" s="184" t="str">
        <f>VLOOKUP(A2,Etapes!$A$3:$T$5,6,FALSE)</f>
        <v>1:59:04,19</v>
      </c>
      <c r="M2" s="185">
        <f aca="true" t="shared" si="2" ref="M2:M33">G2-L2</f>
        <v>0</v>
      </c>
      <c r="N2" s="184" t="str">
        <f>VLOOKUP(A2,Etapes!$A$3:$T$5,13,FALSE)</f>
        <v> </v>
      </c>
      <c r="O2" s="186" t="e">
        <f aca="true" t="shared" si="3" ref="O2:O33">H2-N2</f>
        <v>#N/A</v>
      </c>
      <c r="P2" s="216" t="s">
        <v>3</v>
      </c>
      <c r="Q2" s="185" t="e">
        <f aca="true" t="shared" si="4" ref="Q2:Q33">I2-P2</f>
        <v>#N/A</v>
      </c>
      <c r="R2" s="184" t="str">
        <f>VLOOKUP(A2,Etapes!$A$3:$T$5,20,FALSE)</f>
        <v> </v>
      </c>
      <c r="S2" s="186" t="e">
        <f aca="true" t="shared" si="5" ref="S2:S33">J2-R2</f>
        <v>#N/A</v>
      </c>
      <c r="T2" s="216" t="s">
        <v>3</v>
      </c>
      <c r="U2" s="186" t="e">
        <f aca="true" t="shared" si="6" ref="U2:U33">K2-T2</f>
        <v>#N/A</v>
      </c>
    </row>
    <row r="3" spans="1:21" ht="14.25">
      <c r="A3">
        <v>1</v>
      </c>
      <c r="B3" s="181">
        <v>2</v>
      </c>
      <c r="C3" s="89">
        <v>23</v>
      </c>
      <c r="D3" s="92" t="str">
        <f>VLOOKUP(C3,Etapes!$B$3:$T$200,2,FALSE)</f>
        <v>Romain BAZALGETTE</v>
      </c>
      <c r="E3" s="92" t="str">
        <f>VLOOKUP(C3,Etapes!$B$3:$T$200,3,FALSE)</f>
        <v>FIRSTEAM (64)</v>
      </c>
      <c r="F3" s="91" t="str">
        <f>VLOOKUP(C3,Etapes!$B$3:$T$200,4,FALSE)</f>
        <v>3</v>
      </c>
      <c r="G3" s="225" t="s">
        <v>339</v>
      </c>
      <c r="H3" s="95" t="e">
        <f>VLOOKUP(C3,Etapes!$I$3:$M$200,5,FALSE)</f>
        <v>#N/A</v>
      </c>
      <c r="I3" s="95" t="e">
        <f t="shared" si="0"/>
        <v>#N/A</v>
      </c>
      <c r="J3" s="95" t="e">
        <f>VLOOKUP(C3,Etapes!$P$3:$T$200,5,FALSE)</f>
        <v>#N/A</v>
      </c>
      <c r="K3" s="95" t="e">
        <f t="shared" si="1"/>
        <v>#N/A</v>
      </c>
      <c r="L3" s="184" t="str">
        <f>VLOOKUP(A3,Etapes!$A$3:$T$5,6,FALSE)</f>
        <v>1:59:04,19</v>
      </c>
      <c r="M3" s="185">
        <f t="shared" si="2"/>
        <v>0</v>
      </c>
      <c r="N3" s="184" t="str">
        <f>VLOOKUP(A3,Etapes!$A$3:$T$5,13,FALSE)</f>
        <v> </v>
      </c>
      <c r="O3" s="186" t="e">
        <f t="shared" si="3"/>
        <v>#N/A</v>
      </c>
      <c r="P3" s="216" t="s">
        <v>3</v>
      </c>
      <c r="Q3" s="185" t="e">
        <f t="shared" si="4"/>
        <v>#N/A</v>
      </c>
      <c r="R3" s="184" t="str">
        <f>VLOOKUP(A3,Etapes!$A$3:$T$5,20,FALSE)</f>
        <v> </v>
      </c>
      <c r="S3" s="186" t="e">
        <f t="shared" si="5"/>
        <v>#N/A</v>
      </c>
      <c r="T3" s="216" t="s">
        <v>3</v>
      </c>
      <c r="U3" s="186" t="e">
        <f t="shared" si="6"/>
        <v>#N/A</v>
      </c>
    </row>
    <row r="4" spans="1:21" ht="14.25">
      <c r="A4">
        <v>1</v>
      </c>
      <c r="B4" s="181">
        <v>3</v>
      </c>
      <c r="C4" s="89">
        <v>4</v>
      </c>
      <c r="D4" s="92" t="str">
        <f>VLOOKUP(C4,Etapes!$B$3:$T$200,2,FALSE)</f>
        <v>Jérémie SOUTON</v>
      </c>
      <c r="E4" s="92" t="str">
        <f>VLOOKUP(C4,Etapes!$B$3:$T$200,3,FALSE)</f>
        <v>ACCRO VELO (47)</v>
      </c>
      <c r="F4" s="91" t="str">
        <f>VLOOKUP(C4,Etapes!$B$3:$T$200,4,FALSE)</f>
        <v>3</v>
      </c>
      <c r="G4" s="225" t="s">
        <v>339</v>
      </c>
      <c r="H4" s="95" t="e">
        <f>VLOOKUP(C4,Etapes!$I$3:$M$200,5,FALSE)</f>
        <v>#N/A</v>
      </c>
      <c r="I4" s="95" t="e">
        <f t="shared" si="0"/>
        <v>#N/A</v>
      </c>
      <c r="J4" s="95" t="e">
        <f>VLOOKUP(C4,Etapes!$P$3:$T$200,5,FALSE)</f>
        <v>#N/A</v>
      </c>
      <c r="K4" s="95" t="e">
        <f t="shared" si="1"/>
        <v>#N/A</v>
      </c>
      <c r="L4" s="184" t="str">
        <f>VLOOKUP(A4,Etapes!$A$3:$T$5,6,FALSE)</f>
        <v>1:59:04,19</v>
      </c>
      <c r="M4" s="185">
        <f t="shared" si="2"/>
        <v>0</v>
      </c>
      <c r="N4" s="184" t="str">
        <f>VLOOKUP(A4,Etapes!$A$3:$T$5,13,FALSE)</f>
        <v> </v>
      </c>
      <c r="O4" s="186" t="e">
        <f t="shared" si="3"/>
        <v>#N/A</v>
      </c>
      <c r="P4" s="216" t="s">
        <v>3</v>
      </c>
      <c r="Q4" s="185" t="e">
        <f t="shared" si="4"/>
        <v>#N/A</v>
      </c>
      <c r="R4" s="184" t="str">
        <f>VLOOKUP(A4,Etapes!$A$3:$T$5,20,FALSE)</f>
        <v> </v>
      </c>
      <c r="S4" s="186" t="e">
        <f t="shared" si="5"/>
        <v>#N/A</v>
      </c>
      <c r="T4" s="216" t="s">
        <v>3</v>
      </c>
      <c r="U4" s="186" t="e">
        <f t="shared" si="6"/>
        <v>#N/A</v>
      </c>
    </row>
    <row r="5" spans="1:21" ht="14.25">
      <c r="A5">
        <v>1</v>
      </c>
      <c r="B5" s="181">
        <v>4</v>
      </c>
      <c r="C5" s="89">
        <v>77</v>
      </c>
      <c r="D5" s="92" t="str">
        <f>VLOOKUP(C5,Etapes!$B$3:$T$200,2,FALSE)</f>
        <v>Nicolas MARTIN</v>
      </c>
      <c r="E5" s="92" t="str">
        <f>VLOOKUP(C5,Etapes!$B$3:$T$200,3,FALSE)</f>
        <v>LE FOUSSERET (31)</v>
      </c>
      <c r="F5" s="91" t="str">
        <f>VLOOKUP(C5,Etapes!$B$3:$T$200,4,FALSE)</f>
        <v>3</v>
      </c>
      <c r="G5" s="225" t="s">
        <v>339</v>
      </c>
      <c r="H5" s="95" t="e">
        <f>VLOOKUP(C5,Etapes!$I$3:$M$200,5,FALSE)</f>
        <v>#N/A</v>
      </c>
      <c r="I5" s="95" t="e">
        <f t="shared" si="0"/>
        <v>#N/A</v>
      </c>
      <c r="J5" s="95" t="e">
        <f>VLOOKUP(C5,Etapes!$P$3:$T$200,5,FALSE)</f>
        <v>#N/A</v>
      </c>
      <c r="K5" s="95" t="e">
        <f t="shared" si="1"/>
        <v>#N/A</v>
      </c>
      <c r="L5" s="184" t="str">
        <f>VLOOKUP(A5,Etapes!$A$3:$T$5,6,FALSE)</f>
        <v>1:59:04,19</v>
      </c>
      <c r="M5" s="185">
        <f t="shared" si="2"/>
        <v>0</v>
      </c>
      <c r="N5" s="184" t="str">
        <f>VLOOKUP(A5,Etapes!$A$3:$T$5,13,FALSE)</f>
        <v> </v>
      </c>
      <c r="O5" s="186" t="e">
        <f t="shared" si="3"/>
        <v>#N/A</v>
      </c>
      <c r="P5" s="216" t="s">
        <v>3</v>
      </c>
      <c r="Q5" s="185" t="e">
        <f t="shared" si="4"/>
        <v>#N/A</v>
      </c>
      <c r="R5" s="184" t="str">
        <f>VLOOKUP(A5,Etapes!$A$3:$T$5,20,FALSE)</f>
        <v> </v>
      </c>
      <c r="S5" s="186" t="e">
        <f t="shared" si="5"/>
        <v>#N/A</v>
      </c>
      <c r="T5" s="216" t="s">
        <v>3</v>
      </c>
      <c r="U5" s="186" t="e">
        <f t="shared" si="6"/>
        <v>#N/A</v>
      </c>
    </row>
    <row r="6" spans="1:21" ht="14.25">
      <c r="A6">
        <v>1</v>
      </c>
      <c r="B6" s="181">
        <v>5</v>
      </c>
      <c r="C6" s="89">
        <v>11</v>
      </c>
      <c r="D6" s="92" t="str">
        <f>VLOOKUP(C6,Etapes!$B$3:$T$200,2,FALSE)</f>
        <v>Nicolas BASTIEN</v>
      </c>
      <c r="E6" s="92" t="str">
        <f>VLOOKUP(C6,Etapes!$B$3:$T$200,3,FALSE)</f>
        <v>ACMO  (87)</v>
      </c>
      <c r="F6" s="91" t="str">
        <f>VLOOKUP(C6,Etapes!$B$3:$T$200,4,FALSE)</f>
        <v>3</v>
      </c>
      <c r="G6" s="225" t="s">
        <v>339</v>
      </c>
      <c r="H6" s="95" t="e">
        <f>VLOOKUP(C6,Etapes!$I$3:$M$200,5,FALSE)</f>
        <v>#N/A</v>
      </c>
      <c r="I6" s="95" t="e">
        <f t="shared" si="0"/>
        <v>#N/A</v>
      </c>
      <c r="J6" s="95" t="e">
        <f>VLOOKUP(C6,Etapes!$P$3:$T$200,5,FALSE)</f>
        <v>#N/A</v>
      </c>
      <c r="K6" s="95" t="e">
        <f t="shared" si="1"/>
        <v>#N/A</v>
      </c>
      <c r="L6" s="184" t="str">
        <f>VLOOKUP(A6,Etapes!$A$3:$T$5,6,FALSE)</f>
        <v>1:59:04,19</v>
      </c>
      <c r="M6" s="185">
        <f t="shared" si="2"/>
        <v>0</v>
      </c>
      <c r="N6" s="184" t="str">
        <f>VLOOKUP(A6,Etapes!$A$3:$T$5,13,FALSE)</f>
        <v> </v>
      </c>
      <c r="O6" s="186" t="e">
        <f t="shared" si="3"/>
        <v>#N/A</v>
      </c>
      <c r="P6" s="216" t="s">
        <v>3</v>
      </c>
      <c r="Q6" s="185" t="e">
        <f t="shared" si="4"/>
        <v>#N/A</v>
      </c>
      <c r="R6" s="184" t="str">
        <f>VLOOKUP(A6,Etapes!$A$3:$T$5,20,FALSE)</f>
        <v> </v>
      </c>
      <c r="S6" s="186" t="e">
        <f t="shared" si="5"/>
        <v>#N/A</v>
      </c>
      <c r="T6" s="216" t="s">
        <v>3</v>
      </c>
      <c r="U6" s="186" t="e">
        <f t="shared" si="6"/>
        <v>#N/A</v>
      </c>
    </row>
    <row r="7" spans="1:21" ht="14.25">
      <c r="A7">
        <v>1</v>
      </c>
      <c r="B7" s="181">
        <v>6</v>
      </c>
      <c r="C7" s="89">
        <v>39</v>
      </c>
      <c r="D7" s="92" t="str">
        <f>VLOOKUP(C7,Etapes!$B$3:$T$200,2,FALSE)</f>
        <v>Christophe MONTAUBAN</v>
      </c>
      <c r="E7" s="92" t="str">
        <f>VLOOKUP(C7,Etapes!$B$3:$T$200,3,FALSE)</f>
        <v>ST GAUDENS (31)</v>
      </c>
      <c r="F7" s="91" t="str">
        <f>VLOOKUP(C7,Etapes!$B$3:$T$200,4,FALSE)</f>
        <v>3</v>
      </c>
      <c r="G7" s="225" t="s">
        <v>339</v>
      </c>
      <c r="H7" s="95" t="e">
        <f>VLOOKUP(C7,Etapes!$I$3:$M$200,5,FALSE)</f>
        <v>#N/A</v>
      </c>
      <c r="I7" s="95" t="e">
        <f t="shared" si="0"/>
        <v>#N/A</v>
      </c>
      <c r="J7" s="95" t="e">
        <f>VLOOKUP(C7,Etapes!$P$3:$T$200,5,FALSE)</f>
        <v>#N/A</v>
      </c>
      <c r="K7" s="95" t="e">
        <f t="shared" si="1"/>
        <v>#N/A</v>
      </c>
      <c r="L7" s="184" t="str">
        <f>VLOOKUP(A7,Etapes!$A$3:$T$5,6,FALSE)</f>
        <v>1:59:04,19</v>
      </c>
      <c r="M7" s="185">
        <f t="shared" si="2"/>
        <v>0</v>
      </c>
      <c r="N7" s="184" t="str">
        <f>VLOOKUP(A7,Etapes!$A$3:$T$5,13,FALSE)</f>
        <v> </v>
      </c>
      <c r="O7" s="186" t="e">
        <f t="shared" si="3"/>
        <v>#N/A</v>
      </c>
      <c r="P7" s="216" t="s">
        <v>3</v>
      </c>
      <c r="Q7" s="185" t="e">
        <f t="shared" si="4"/>
        <v>#N/A</v>
      </c>
      <c r="R7" s="184" t="str">
        <f>VLOOKUP(A7,Etapes!$A$3:$T$5,20,FALSE)</f>
        <v> </v>
      </c>
      <c r="S7" s="186" t="e">
        <f t="shared" si="5"/>
        <v>#N/A</v>
      </c>
      <c r="T7" s="216" t="s">
        <v>3</v>
      </c>
      <c r="U7" s="186" t="e">
        <f t="shared" si="6"/>
        <v>#N/A</v>
      </c>
    </row>
    <row r="8" spans="1:21" ht="14.25">
      <c r="A8">
        <v>1</v>
      </c>
      <c r="B8" s="181">
        <v>7</v>
      </c>
      <c r="C8" s="89">
        <v>6</v>
      </c>
      <c r="D8" s="92" t="str">
        <f>VLOOKUP(C8,Etapes!$B$3:$T$200,2,FALSE)</f>
        <v>Cyril BOUTY</v>
      </c>
      <c r="E8" s="92" t="str">
        <f>VLOOKUP(C8,Etapes!$B$3:$T$200,3,FALSE)</f>
        <v>CASTELJALOUX (47)</v>
      </c>
      <c r="F8" s="91" t="str">
        <f>VLOOKUP(C8,Etapes!$B$3:$T$200,4,FALSE)</f>
        <v>3</v>
      </c>
      <c r="G8" s="225" t="str">
        <f>VLOOKUP(C8,Etapes!$B$3:$T$200,5,FALSE)</f>
        <v>1:59:08,16</v>
      </c>
      <c r="H8" s="95" t="e">
        <f>VLOOKUP(C8,Etapes!$I$3:$M$200,5,FALSE)</f>
        <v>#N/A</v>
      </c>
      <c r="I8" s="95" t="e">
        <f t="shared" si="0"/>
        <v>#N/A</v>
      </c>
      <c r="J8" s="95" t="e">
        <f>VLOOKUP(C8,Etapes!$P$3:$T$200,5,FALSE)</f>
        <v>#N/A</v>
      </c>
      <c r="K8" s="95" t="e">
        <f t="shared" si="1"/>
        <v>#N/A</v>
      </c>
      <c r="L8" s="184" t="str">
        <f>VLOOKUP(A8,Etapes!$A$3:$T$5,6,FALSE)</f>
        <v>1:59:04,19</v>
      </c>
      <c r="M8" s="185">
        <f t="shared" si="2"/>
        <v>4.594907407408366E-05</v>
      </c>
      <c r="N8" s="184" t="str">
        <f>VLOOKUP(A8,Etapes!$A$3:$T$5,13,FALSE)</f>
        <v> </v>
      </c>
      <c r="O8" s="186" t="e">
        <f t="shared" si="3"/>
        <v>#N/A</v>
      </c>
      <c r="P8" s="216" t="s">
        <v>3</v>
      </c>
      <c r="Q8" s="185" t="e">
        <f t="shared" si="4"/>
        <v>#N/A</v>
      </c>
      <c r="R8" s="184" t="str">
        <f>VLOOKUP(A8,Etapes!$A$3:$T$5,20,FALSE)</f>
        <v> </v>
      </c>
      <c r="S8" s="186" t="e">
        <f t="shared" si="5"/>
        <v>#N/A</v>
      </c>
      <c r="T8" s="216" t="s">
        <v>3</v>
      </c>
      <c r="U8" s="186" t="e">
        <f t="shared" si="6"/>
        <v>#N/A</v>
      </c>
    </row>
    <row r="9" spans="1:21" ht="14.25">
      <c r="A9">
        <v>1</v>
      </c>
      <c r="B9" s="181">
        <v>8</v>
      </c>
      <c r="C9" s="89">
        <v>100</v>
      </c>
      <c r="D9" s="92" t="str">
        <f>VLOOKUP(C9,Etapes!$B$3:$T$200,2,FALSE)</f>
        <v>Frédéric SARNIGUET</v>
      </c>
      <c r="E9" s="92" t="str">
        <f>VLOOKUP(C9,Etapes!$B$3:$T$200,3,FALSE)</f>
        <v>UC VIDOUZIEN (65)</v>
      </c>
      <c r="F9" s="91" t="str">
        <f>VLOOKUP(C9,Etapes!$B$3:$T$200,4,FALSE)</f>
        <v>3</v>
      </c>
      <c r="G9" s="225" t="s">
        <v>345</v>
      </c>
      <c r="H9" s="95" t="e">
        <f>VLOOKUP(C9,Etapes!$I$3:$M$200,5,FALSE)</f>
        <v>#N/A</v>
      </c>
      <c r="I9" s="95" t="e">
        <f t="shared" si="0"/>
        <v>#N/A</v>
      </c>
      <c r="J9" s="95" t="e">
        <f>VLOOKUP(C9,Etapes!$P$3:$T$200,5,FALSE)</f>
        <v>#N/A</v>
      </c>
      <c r="K9" s="95" t="e">
        <f t="shared" si="1"/>
        <v>#N/A</v>
      </c>
      <c r="L9" s="184" t="str">
        <f>VLOOKUP(A9,Etapes!$A$3:$T$5,6,FALSE)</f>
        <v>1:59:04,19</v>
      </c>
      <c r="M9" s="185">
        <f t="shared" si="2"/>
        <v>4.594907407408366E-05</v>
      </c>
      <c r="N9" s="184" t="str">
        <f>VLOOKUP(A9,Etapes!$A$3:$T$5,13,FALSE)</f>
        <v> </v>
      </c>
      <c r="O9" s="186" t="e">
        <f t="shared" si="3"/>
        <v>#N/A</v>
      </c>
      <c r="P9" s="216" t="s">
        <v>3</v>
      </c>
      <c r="Q9" s="185" t="e">
        <f t="shared" si="4"/>
        <v>#N/A</v>
      </c>
      <c r="R9" s="184" t="str">
        <f>VLOOKUP(A9,Etapes!$A$3:$T$5,20,FALSE)</f>
        <v> </v>
      </c>
      <c r="S9" s="186" t="e">
        <f t="shared" si="5"/>
        <v>#N/A</v>
      </c>
      <c r="T9" s="216" t="s">
        <v>3</v>
      </c>
      <c r="U9" s="186" t="e">
        <f t="shared" si="6"/>
        <v>#N/A</v>
      </c>
    </row>
    <row r="10" spans="1:21" ht="14.25">
      <c r="A10">
        <v>1</v>
      </c>
      <c r="B10" s="181">
        <v>9</v>
      </c>
      <c r="C10" s="89">
        <v>55</v>
      </c>
      <c r="D10" s="92" t="str">
        <f>VLOOKUP(C10,Etapes!$B$3:$T$200,2,FALSE)</f>
        <v>Dorian GALCERA</v>
      </c>
      <c r="E10" s="92" t="str">
        <f>VLOOKUP(C10,Etapes!$B$3:$T$200,3,FALSE)</f>
        <v>VC PIERREFITTE-LUZ (65)</v>
      </c>
      <c r="F10" s="91" t="str">
        <f>VLOOKUP(C10,Etapes!$B$3:$T$200,4,FALSE)</f>
        <v>3</v>
      </c>
      <c r="G10" s="225" t="str">
        <f>VLOOKUP(C10,Etapes!$B$3:$T$200,5,FALSE)</f>
        <v>1:59:14,55</v>
      </c>
      <c r="H10" s="95" t="e">
        <f>VLOOKUP(C10,Etapes!$I$3:$M$200,5,FALSE)</f>
        <v>#N/A</v>
      </c>
      <c r="I10" s="95" t="e">
        <f t="shared" si="0"/>
        <v>#N/A</v>
      </c>
      <c r="J10" s="95" t="e">
        <f>VLOOKUP(C10,Etapes!$P$3:$T$200,5,FALSE)</f>
        <v>#N/A</v>
      </c>
      <c r="K10" s="95" t="e">
        <f t="shared" si="1"/>
        <v>#N/A</v>
      </c>
      <c r="L10" s="184" t="str">
        <f>VLOOKUP(A10,Etapes!$A$3:$T$5,6,FALSE)</f>
        <v>1:59:04,19</v>
      </c>
      <c r="M10" s="185">
        <f t="shared" si="2"/>
        <v>0.00011990740740741579</v>
      </c>
      <c r="N10" s="184" t="str">
        <f>VLOOKUP(A10,Etapes!$A$3:$T$5,13,FALSE)</f>
        <v> </v>
      </c>
      <c r="O10" s="186" t="e">
        <f t="shared" si="3"/>
        <v>#N/A</v>
      </c>
      <c r="P10" s="216" t="s">
        <v>3</v>
      </c>
      <c r="Q10" s="185" t="e">
        <f t="shared" si="4"/>
        <v>#N/A</v>
      </c>
      <c r="R10" s="184" t="str">
        <f>VLOOKUP(A10,Etapes!$A$3:$T$5,20,FALSE)</f>
        <v> </v>
      </c>
      <c r="S10" s="186" t="e">
        <f t="shared" si="5"/>
        <v>#N/A</v>
      </c>
      <c r="T10" s="216" t="s">
        <v>3</v>
      </c>
      <c r="U10" s="186" t="e">
        <f t="shared" si="6"/>
        <v>#N/A</v>
      </c>
    </row>
    <row r="11" spans="1:21" ht="14.25">
      <c r="A11">
        <v>1</v>
      </c>
      <c r="B11" s="181">
        <v>10</v>
      </c>
      <c r="C11" s="89">
        <v>90</v>
      </c>
      <c r="D11" s="92" t="str">
        <f>VLOOKUP(C11,Etapes!$B$3:$T$200,2,FALSE)</f>
        <v>Dimitri DESTANG</v>
      </c>
      <c r="E11" s="92" t="str">
        <f>VLOOKUP(C11,Etapes!$B$3:$T$200,3,FALSE)</f>
        <v>UV LOURDES (65)</v>
      </c>
      <c r="F11" s="91" t="str">
        <f>VLOOKUP(C11,Etapes!$B$3:$T$200,4,FALSE)</f>
        <v>3</v>
      </c>
      <c r="G11" s="225" t="str">
        <f>VLOOKUP(C11,Etapes!$B$3:$T$200,5,FALSE)</f>
        <v>1:59:20,43</v>
      </c>
      <c r="H11" s="95" t="e">
        <f>VLOOKUP(C11,Etapes!$I$3:$M$200,5,FALSE)</f>
        <v>#N/A</v>
      </c>
      <c r="I11" s="95" t="e">
        <f t="shared" si="0"/>
        <v>#N/A</v>
      </c>
      <c r="J11" s="95" t="e">
        <f>VLOOKUP(C11,Etapes!$P$3:$T$200,5,FALSE)</f>
        <v>#N/A</v>
      </c>
      <c r="K11" s="95" t="e">
        <f t="shared" si="1"/>
        <v>#N/A</v>
      </c>
      <c r="L11" s="184" t="str">
        <f>VLOOKUP(A11,Etapes!$A$3:$T$5,6,FALSE)</f>
        <v>1:59:04,19</v>
      </c>
      <c r="M11" s="185">
        <f t="shared" si="2"/>
        <v>0.00018796296296295922</v>
      </c>
      <c r="N11" s="184" t="str">
        <f>VLOOKUP(A11,Etapes!$A$3:$T$5,13,FALSE)</f>
        <v> </v>
      </c>
      <c r="O11" s="186" t="e">
        <f t="shared" si="3"/>
        <v>#N/A</v>
      </c>
      <c r="P11" s="216" t="s">
        <v>3</v>
      </c>
      <c r="Q11" s="185" t="e">
        <f t="shared" si="4"/>
        <v>#N/A</v>
      </c>
      <c r="R11" s="184" t="str">
        <f>VLOOKUP(A11,Etapes!$A$3:$T$5,20,FALSE)</f>
        <v> </v>
      </c>
      <c r="S11" s="186" t="e">
        <f t="shared" si="5"/>
        <v>#N/A</v>
      </c>
      <c r="T11" s="216" t="s">
        <v>3</v>
      </c>
      <c r="U11" s="186" t="e">
        <f t="shared" si="6"/>
        <v>#N/A</v>
      </c>
    </row>
    <row r="12" spans="1:21" ht="14.25">
      <c r="A12">
        <v>1</v>
      </c>
      <c r="B12" s="181">
        <v>11</v>
      </c>
      <c r="C12" s="89">
        <v>61</v>
      </c>
      <c r="D12" s="92" t="str">
        <f>VLOOKUP(C12,Etapes!$B$3:$T$200,2,FALSE)</f>
        <v>Florent AUBIER</v>
      </c>
      <c r="E12" s="92" t="str">
        <f>VLOOKUP(C12,Etapes!$B$3:$T$200,3,FALSE)</f>
        <v>UC LAVEDAN (65)</v>
      </c>
      <c r="F12" s="91" t="str">
        <f>VLOOKUP(C12,Etapes!$B$3:$T$200,4,FALSE)</f>
        <v>3</v>
      </c>
      <c r="G12" s="225" t="str">
        <f>VLOOKUP(C12,Etapes!$B$3:$T$200,5,FALSE)</f>
        <v>1:59:25,91</v>
      </c>
      <c r="H12" s="95" t="e">
        <f>VLOOKUP(C12,Etapes!$I$3:$M$200,5,FALSE)</f>
        <v>#N/A</v>
      </c>
      <c r="I12" s="95" t="e">
        <f t="shared" si="0"/>
        <v>#N/A</v>
      </c>
      <c r="J12" s="95" t="e">
        <f>VLOOKUP(C12,Etapes!$P$3:$T$200,5,FALSE)</f>
        <v>#N/A</v>
      </c>
      <c r="K12" s="95" t="e">
        <f t="shared" si="1"/>
        <v>#N/A</v>
      </c>
      <c r="L12" s="184" t="str">
        <f>VLOOKUP(A12,Etapes!$A$3:$T$5,6,FALSE)</f>
        <v>1:59:04,19</v>
      </c>
      <c r="M12" s="185">
        <f t="shared" si="2"/>
        <v>0.00025138888888888433</v>
      </c>
      <c r="N12" s="184" t="str">
        <f>VLOOKUP(A12,Etapes!$A$3:$T$5,13,FALSE)</f>
        <v> </v>
      </c>
      <c r="O12" s="186" t="e">
        <f t="shared" si="3"/>
        <v>#N/A</v>
      </c>
      <c r="P12" s="216" t="s">
        <v>3</v>
      </c>
      <c r="Q12" s="185" t="e">
        <f t="shared" si="4"/>
        <v>#N/A</v>
      </c>
      <c r="R12" s="184" t="str">
        <f>VLOOKUP(A12,Etapes!$A$3:$T$5,20,FALSE)</f>
        <v> </v>
      </c>
      <c r="S12" s="186" t="e">
        <f t="shared" si="5"/>
        <v>#N/A</v>
      </c>
      <c r="T12" s="216" t="s">
        <v>3</v>
      </c>
      <c r="U12" s="186" t="e">
        <f t="shared" si="6"/>
        <v>#N/A</v>
      </c>
    </row>
    <row r="13" spans="1:21" ht="14.25">
      <c r="A13">
        <v>1</v>
      </c>
      <c r="B13" s="181">
        <v>12</v>
      </c>
      <c r="C13" s="89">
        <v>3</v>
      </c>
      <c r="D13" s="92" t="str">
        <f>VLOOKUP(C13,Etapes!$B$3:$T$200,2,FALSE)</f>
        <v>Neal ASQUIÉ</v>
      </c>
      <c r="E13" s="92" t="str">
        <f>VLOOKUP(C13,Etapes!$B$3:$T$200,3,FALSE)</f>
        <v>ACCRO VELO (47)</v>
      </c>
      <c r="F13" s="91" t="str">
        <f>VLOOKUP(C13,Etapes!$B$3:$T$200,4,FALSE)</f>
        <v>3</v>
      </c>
      <c r="G13" s="225" t="s">
        <v>349</v>
      </c>
      <c r="H13" s="95" t="e">
        <f>VLOOKUP(C13,Etapes!$I$3:$M$200,5,FALSE)</f>
        <v>#N/A</v>
      </c>
      <c r="I13" s="95" t="e">
        <f t="shared" si="0"/>
        <v>#N/A</v>
      </c>
      <c r="J13" s="95" t="e">
        <f>VLOOKUP(C13,Etapes!$P$3:$T$200,5,FALSE)</f>
        <v>#N/A</v>
      </c>
      <c r="K13" s="95" t="e">
        <f t="shared" si="1"/>
        <v>#N/A</v>
      </c>
      <c r="L13" s="184" t="str">
        <f>VLOOKUP(A13,Etapes!$A$3:$T$5,6,FALSE)</f>
        <v>1:59:04,19</v>
      </c>
      <c r="M13" s="185">
        <f t="shared" si="2"/>
        <v>0.00025138888888888433</v>
      </c>
      <c r="N13" s="184" t="str">
        <f>VLOOKUP(A13,Etapes!$A$3:$T$5,13,FALSE)</f>
        <v> </v>
      </c>
      <c r="O13" s="186" t="e">
        <f t="shared" si="3"/>
        <v>#N/A</v>
      </c>
      <c r="P13" s="216" t="s">
        <v>3</v>
      </c>
      <c r="Q13" s="185" t="e">
        <f t="shared" si="4"/>
        <v>#N/A</v>
      </c>
      <c r="R13" s="184" t="str">
        <f>VLOOKUP(A13,Etapes!$A$3:$T$5,20,FALSE)</f>
        <v> </v>
      </c>
      <c r="S13" s="186" t="e">
        <f t="shared" si="5"/>
        <v>#N/A</v>
      </c>
      <c r="T13" s="216" t="s">
        <v>3</v>
      </c>
      <c r="U13" s="186" t="e">
        <f t="shared" si="6"/>
        <v>#N/A</v>
      </c>
    </row>
    <row r="14" spans="1:21" ht="14.25">
      <c r="A14">
        <v>1</v>
      </c>
      <c r="B14" s="181">
        <v>13</v>
      </c>
      <c r="C14" s="89">
        <v>73</v>
      </c>
      <c r="D14" s="92" t="str">
        <f>VLOOKUP(C14,Etapes!$B$3:$T$200,2,FALSE)</f>
        <v>Adrien NOYES</v>
      </c>
      <c r="E14" s="92" t="str">
        <f>VLOOKUP(C14,Etapes!$B$3:$T$200,3,FALSE)</f>
        <v>COUSERANS (09)</v>
      </c>
      <c r="F14" s="91" t="str">
        <f>VLOOKUP(C14,Etapes!$B$3:$T$200,4,FALSE)</f>
        <v>3</v>
      </c>
      <c r="G14" s="225" t="str">
        <f>VLOOKUP(C14,Etapes!$B$3:$T$200,5,FALSE)</f>
        <v>1:59:39,68</v>
      </c>
      <c r="H14" s="95" t="e">
        <f>VLOOKUP(C14,Etapes!$I$3:$M$200,5,FALSE)</f>
        <v>#N/A</v>
      </c>
      <c r="I14" s="95" t="e">
        <f t="shared" si="0"/>
        <v>#N/A</v>
      </c>
      <c r="J14" s="95" t="e">
        <f>VLOOKUP(C14,Etapes!$P$3:$T$200,5,FALSE)</f>
        <v>#N/A</v>
      </c>
      <c r="K14" s="95" t="e">
        <f t="shared" si="1"/>
        <v>#N/A</v>
      </c>
      <c r="L14" s="184" t="str">
        <f>VLOOKUP(A14,Etapes!$A$3:$T$5,6,FALSE)</f>
        <v>1:59:04,19</v>
      </c>
      <c r="M14" s="185">
        <f t="shared" si="2"/>
        <v>0.0004107638888888876</v>
      </c>
      <c r="N14" s="184" t="str">
        <f>VLOOKUP(A14,Etapes!$A$3:$T$5,13,FALSE)</f>
        <v> </v>
      </c>
      <c r="O14" s="186" t="e">
        <f t="shared" si="3"/>
        <v>#N/A</v>
      </c>
      <c r="P14" s="216"/>
      <c r="Q14" s="185" t="e">
        <f t="shared" si="4"/>
        <v>#N/A</v>
      </c>
      <c r="R14" s="184" t="str">
        <f>VLOOKUP(A14,Etapes!$A$3:$T$5,20,FALSE)</f>
        <v> </v>
      </c>
      <c r="S14" s="186" t="e">
        <f t="shared" si="5"/>
        <v>#N/A</v>
      </c>
      <c r="T14" s="216" t="s">
        <v>3</v>
      </c>
      <c r="U14" s="186" t="e">
        <f t="shared" si="6"/>
        <v>#N/A</v>
      </c>
    </row>
    <row r="15" spans="1:21" ht="14.25">
      <c r="A15">
        <v>1</v>
      </c>
      <c r="B15" s="181">
        <v>14</v>
      </c>
      <c r="C15" s="89">
        <v>80</v>
      </c>
      <c r="D15" s="92" t="str">
        <f>VLOOKUP(C15,Etapes!$B$3:$T$200,2,FALSE)</f>
        <v>Clément TISSIE GRANIER</v>
      </c>
      <c r="E15" s="92" t="str">
        <f>VLOOKUP(C15,Etapes!$B$3:$T$200,3,FALSE)</f>
        <v>LE FOUSSERET (31)</v>
      </c>
      <c r="F15" s="91" t="str">
        <f>VLOOKUP(C15,Etapes!$B$3:$T$200,4,FALSE)</f>
        <v>3</v>
      </c>
      <c r="G15" s="225" t="s">
        <v>351</v>
      </c>
      <c r="H15" s="95" t="e">
        <f>VLOOKUP(C15,Etapes!$I$3:$M$200,5,FALSE)</f>
        <v>#N/A</v>
      </c>
      <c r="I15" s="95" t="e">
        <f t="shared" si="0"/>
        <v>#N/A</v>
      </c>
      <c r="J15" s="95" t="e">
        <f>VLOOKUP(C15,Etapes!$P$3:$T$200,5,FALSE)</f>
        <v>#N/A</v>
      </c>
      <c r="K15" s="95" t="e">
        <f t="shared" si="1"/>
        <v>#N/A</v>
      </c>
      <c r="L15" s="184" t="str">
        <f>VLOOKUP(A15,Etapes!$A$3:$T$5,6,FALSE)</f>
        <v>1:59:04,19</v>
      </c>
      <c r="M15" s="185">
        <f t="shared" si="2"/>
        <v>0.0004107638888888876</v>
      </c>
      <c r="N15" s="184" t="str">
        <f>VLOOKUP(A15,Etapes!$A$3:$T$5,13,FALSE)</f>
        <v> </v>
      </c>
      <c r="O15" s="186" t="e">
        <f t="shared" si="3"/>
        <v>#N/A</v>
      </c>
      <c r="P15" s="216" t="s">
        <v>3</v>
      </c>
      <c r="Q15" s="185" t="e">
        <f t="shared" si="4"/>
        <v>#N/A</v>
      </c>
      <c r="R15" s="184" t="str">
        <f>VLOOKUP(A15,Etapes!$A$3:$T$5,20,FALSE)</f>
        <v> </v>
      </c>
      <c r="S15" s="186" t="e">
        <f t="shared" si="5"/>
        <v>#N/A</v>
      </c>
      <c r="T15" s="216" t="s">
        <v>3</v>
      </c>
      <c r="U15" s="186" t="e">
        <f t="shared" si="6"/>
        <v>#N/A</v>
      </c>
    </row>
    <row r="16" spans="1:21" ht="14.25">
      <c r="A16">
        <v>1</v>
      </c>
      <c r="B16" s="181">
        <v>15</v>
      </c>
      <c r="C16" s="89">
        <v>63</v>
      </c>
      <c r="D16" s="92" t="str">
        <f>VLOOKUP(C16,Etapes!$B$3:$T$200,2,FALSE)</f>
        <v>Matthieu FOSSARD</v>
      </c>
      <c r="E16" s="92" t="str">
        <f>VLOOKUP(C16,Etapes!$B$3:$T$200,3,FALSE)</f>
        <v>UC LAVEDAN (65)</v>
      </c>
      <c r="F16" s="91" t="str">
        <f>VLOOKUP(C16,Etapes!$B$3:$T$200,4,FALSE)</f>
        <v>3</v>
      </c>
      <c r="G16" s="225" t="s">
        <v>351</v>
      </c>
      <c r="H16" s="95" t="e">
        <f>VLOOKUP(C16,Etapes!$I$3:$M$200,5,FALSE)</f>
        <v>#N/A</v>
      </c>
      <c r="I16" s="95" t="e">
        <f t="shared" si="0"/>
        <v>#N/A</v>
      </c>
      <c r="J16" s="95" t="e">
        <f>VLOOKUP(C16,Etapes!$P$3:$T$200,5,FALSE)</f>
        <v>#N/A</v>
      </c>
      <c r="K16" s="95" t="e">
        <f t="shared" si="1"/>
        <v>#N/A</v>
      </c>
      <c r="L16" s="184" t="str">
        <f>VLOOKUP(A16,Etapes!$A$3:$T$5,6,FALSE)</f>
        <v>1:59:04,19</v>
      </c>
      <c r="M16" s="185">
        <f t="shared" si="2"/>
        <v>0.0004107638888888876</v>
      </c>
      <c r="N16" s="184" t="str">
        <f>VLOOKUP(A16,Etapes!$A$3:$T$5,13,FALSE)</f>
        <v> </v>
      </c>
      <c r="O16" s="186" t="e">
        <f t="shared" si="3"/>
        <v>#N/A</v>
      </c>
      <c r="P16" s="216" t="s">
        <v>3</v>
      </c>
      <c r="Q16" s="185" t="e">
        <f t="shared" si="4"/>
        <v>#N/A</v>
      </c>
      <c r="R16" s="184" t="str">
        <f>VLOOKUP(A16,Etapes!$A$3:$T$5,20,FALSE)</f>
        <v> </v>
      </c>
      <c r="S16" s="186" t="e">
        <f t="shared" si="5"/>
        <v>#N/A</v>
      </c>
      <c r="T16" s="216" t="s">
        <v>3</v>
      </c>
      <c r="U16" s="186" t="e">
        <f t="shared" si="6"/>
        <v>#N/A</v>
      </c>
    </row>
    <row r="17" spans="1:21" ht="14.25">
      <c r="A17">
        <v>1</v>
      </c>
      <c r="B17" s="181">
        <v>16</v>
      </c>
      <c r="C17" s="89">
        <v>10</v>
      </c>
      <c r="D17" s="92" t="str">
        <f>VLOOKUP(C17,Etapes!$B$3:$T$200,2,FALSE)</f>
        <v>Stéphane CAZALA</v>
      </c>
      <c r="E17" s="92" t="str">
        <f>VLOOKUP(C17,Etapes!$B$3:$T$200,3,FALSE)</f>
        <v>CC MADIRAN (65)</v>
      </c>
      <c r="F17" s="91" t="str">
        <f>VLOOKUP(C17,Etapes!$B$3:$T$200,4,FALSE)</f>
        <v>3</v>
      </c>
      <c r="G17" s="225" t="s">
        <v>351</v>
      </c>
      <c r="H17" s="95" t="e">
        <f>VLOOKUP(C17,Etapes!$I$3:$M$200,5,FALSE)</f>
        <v>#N/A</v>
      </c>
      <c r="I17" s="95" t="e">
        <f t="shared" si="0"/>
        <v>#N/A</v>
      </c>
      <c r="J17" s="95" t="e">
        <f>VLOOKUP(C17,Etapes!$P$3:$T$200,5,FALSE)</f>
        <v>#N/A</v>
      </c>
      <c r="K17" s="95" t="e">
        <f t="shared" si="1"/>
        <v>#N/A</v>
      </c>
      <c r="L17" s="184" t="str">
        <f>VLOOKUP(A17,Etapes!$A$3:$T$5,6,FALSE)</f>
        <v>1:59:04,19</v>
      </c>
      <c r="M17" s="185">
        <f t="shared" si="2"/>
        <v>0.0004107638888888876</v>
      </c>
      <c r="N17" s="184" t="str">
        <f>VLOOKUP(A17,Etapes!$A$3:$T$5,13,FALSE)</f>
        <v> </v>
      </c>
      <c r="O17" s="186" t="e">
        <f t="shared" si="3"/>
        <v>#N/A</v>
      </c>
      <c r="P17" s="216" t="s">
        <v>3</v>
      </c>
      <c r="Q17" s="185" t="e">
        <f t="shared" si="4"/>
        <v>#N/A</v>
      </c>
      <c r="R17" s="184" t="str">
        <f>VLOOKUP(A17,Etapes!$A$3:$T$5,20,FALSE)</f>
        <v> </v>
      </c>
      <c r="S17" s="186" t="e">
        <f t="shared" si="5"/>
        <v>#N/A</v>
      </c>
      <c r="T17" s="216" t="s">
        <v>3</v>
      </c>
      <c r="U17" s="186" t="e">
        <f t="shared" si="6"/>
        <v>#N/A</v>
      </c>
    </row>
    <row r="18" spans="1:21" ht="14.25">
      <c r="A18">
        <v>1</v>
      </c>
      <c r="B18" s="181">
        <v>17</v>
      </c>
      <c r="C18" s="89">
        <v>44</v>
      </c>
      <c r="D18" s="92" t="str">
        <f>VLOOKUP(C18,Etapes!$B$3:$T$200,2,FALSE)</f>
        <v>Sacha RIGAL</v>
      </c>
      <c r="E18" s="92" t="str">
        <f>VLOOKUP(C18,Etapes!$B$3:$T$200,3,FALSE)</f>
        <v>PAU VELO (64)</v>
      </c>
      <c r="F18" s="91" t="str">
        <f>VLOOKUP(C18,Etapes!$B$3:$T$200,4,FALSE)</f>
        <v>3</v>
      </c>
      <c r="G18" s="225" t="s">
        <v>351</v>
      </c>
      <c r="H18" s="95" t="e">
        <f>VLOOKUP(C18,Etapes!$I$3:$M$200,5,FALSE)</f>
        <v>#N/A</v>
      </c>
      <c r="I18" s="95" t="e">
        <f t="shared" si="0"/>
        <v>#N/A</v>
      </c>
      <c r="J18" s="95" t="e">
        <f>VLOOKUP(C18,Etapes!$P$3:$T$200,5,FALSE)</f>
        <v>#N/A</v>
      </c>
      <c r="K18" s="95" t="e">
        <f t="shared" si="1"/>
        <v>#N/A</v>
      </c>
      <c r="L18" s="184" t="str">
        <f>VLOOKUP(A18,Etapes!$A$3:$T$5,6,FALSE)</f>
        <v>1:59:04,19</v>
      </c>
      <c r="M18" s="185">
        <f t="shared" si="2"/>
        <v>0.0004107638888888876</v>
      </c>
      <c r="N18" s="184" t="str">
        <f>VLOOKUP(A18,Etapes!$A$3:$T$5,13,FALSE)</f>
        <v> </v>
      </c>
      <c r="O18" s="186" t="e">
        <f t="shared" si="3"/>
        <v>#N/A</v>
      </c>
      <c r="P18" s="216" t="s">
        <v>3</v>
      </c>
      <c r="Q18" s="185" t="e">
        <f t="shared" si="4"/>
        <v>#N/A</v>
      </c>
      <c r="R18" s="184" t="str">
        <f>VLOOKUP(A18,Etapes!$A$3:$T$5,20,FALSE)</f>
        <v> </v>
      </c>
      <c r="S18" s="186" t="e">
        <f t="shared" si="5"/>
        <v>#N/A</v>
      </c>
      <c r="T18" s="216" t="s">
        <v>3</v>
      </c>
      <c r="U18" s="186" t="e">
        <f t="shared" si="6"/>
        <v>#N/A</v>
      </c>
    </row>
    <row r="19" spans="1:21" ht="14.25">
      <c r="A19">
        <v>1</v>
      </c>
      <c r="B19" s="181">
        <v>18</v>
      </c>
      <c r="C19" s="89">
        <v>8</v>
      </c>
      <c r="D19" s="92" t="str">
        <f>VLOOKUP(C19,Etapes!$B$3:$T$200,2,FALSE)</f>
        <v>Patrick CAYRE</v>
      </c>
      <c r="E19" s="92" t="str">
        <f>VLOOKUP(C19,Etapes!$B$3:$T$200,3,FALSE)</f>
        <v>CC MADIRAN (65)</v>
      </c>
      <c r="F19" s="91" t="str">
        <f>VLOOKUP(C19,Etapes!$B$3:$T$200,4,FALSE)</f>
        <v>3</v>
      </c>
      <c r="G19" s="225" t="s">
        <v>351</v>
      </c>
      <c r="H19" s="95" t="e">
        <f>VLOOKUP(C19,Etapes!$I$3:$M$200,5,FALSE)</f>
        <v>#N/A</v>
      </c>
      <c r="I19" s="95" t="e">
        <f t="shared" si="0"/>
        <v>#N/A</v>
      </c>
      <c r="J19" s="95" t="e">
        <f>VLOOKUP(C19,Etapes!$P$3:$T$200,5,FALSE)</f>
        <v>#N/A</v>
      </c>
      <c r="K19" s="95" t="e">
        <f t="shared" si="1"/>
        <v>#N/A</v>
      </c>
      <c r="L19" s="184" t="str">
        <f>VLOOKUP(A19,Etapes!$A$3:$T$5,6,FALSE)</f>
        <v>1:59:04,19</v>
      </c>
      <c r="M19" s="185">
        <f t="shared" si="2"/>
        <v>0.0004107638888888876</v>
      </c>
      <c r="N19" s="184" t="str">
        <f>VLOOKUP(A19,Etapes!$A$3:$T$5,13,FALSE)</f>
        <v> </v>
      </c>
      <c r="O19" s="186" t="e">
        <f t="shared" si="3"/>
        <v>#N/A</v>
      </c>
      <c r="P19" s="216" t="s">
        <v>3</v>
      </c>
      <c r="Q19" s="185" t="e">
        <f t="shared" si="4"/>
        <v>#N/A</v>
      </c>
      <c r="R19" s="184" t="str">
        <f>VLOOKUP(A19,Etapes!$A$3:$T$5,20,FALSE)</f>
        <v> </v>
      </c>
      <c r="S19" s="186" t="e">
        <f t="shared" si="5"/>
        <v>#N/A</v>
      </c>
      <c r="T19" s="216" t="s">
        <v>3</v>
      </c>
      <c r="U19" s="186" t="e">
        <f t="shared" si="6"/>
        <v>#N/A</v>
      </c>
    </row>
    <row r="20" spans="1:21" ht="14.25">
      <c r="A20">
        <v>1</v>
      </c>
      <c r="B20" s="181">
        <v>19</v>
      </c>
      <c r="C20" s="89">
        <v>1</v>
      </c>
      <c r="D20" s="92" t="str">
        <f>VLOOKUP(C20,Etapes!$B$3:$T$200,2,FALSE)</f>
        <v>Philippe ROUX</v>
      </c>
      <c r="E20" s="92" t="str">
        <f>VLOOKUP(C20,Etapes!$B$3:$T$200,3,FALSE)</f>
        <v>ACCRO VELO (47)</v>
      </c>
      <c r="F20" s="91" t="str">
        <f>VLOOKUP(C20,Etapes!$B$3:$T$200,4,FALSE)</f>
        <v>3</v>
      </c>
      <c r="G20" s="225" t="s">
        <v>351</v>
      </c>
      <c r="H20" s="95" t="e">
        <f>VLOOKUP(C20,Etapes!$I$3:$M$200,5,FALSE)</f>
        <v>#N/A</v>
      </c>
      <c r="I20" s="95" t="e">
        <f t="shared" si="0"/>
        <v>#N/A</v>
      </c>
      <c r="J20" s="95" t="e">
        <f>VLOOKUP(C20,Etapes!$P$3:$T$200,5,FALSE)</f>
        <v>#N/A</v>
      </c>
      <c r="K20" s="95" t="e">
        <f t="shared" si="1"/>
        <v>#N/A</v>
      </c>
      <c r="L20" s="184" t="str">
        <f>VLOOKUP(A20,Etapes!$A$3:$T$5,6,FALSE)</f>
        <v>1:59:04,19</v>
      </c>
      <c r="M20" s="185">
        <f t="shared" si="2"/>
        <v>0.0004107638888888876</v>
      </c>
      <c r="N20" s="184" t="str">
        <f>VLOOKUP(A20,Etapes!$A$3:$T$5,13,FALSE)</f>
        <v> </v>
      </c>
      <c r="O20" s="186" t="e">
        <f t="shared" si="3"/>
        <v>#N/A</v>
      </c>
      <c r="P20" s="216" t="s">
        <v>3</v>
      </c>
      <c r="Q20" s="185" t="e">
        <f t="shared" si="4"/>
        <v>#N/A</v>
      </c>
      <c r="R20" s="184" t="str">
        <f>VLOOKUP(A20,Etapes!$A$3:$T$5,20,FALSE)</f>
        <v> </v>
      </c>
      <c r="S20" s="186" t="e">
        <f t="shared" si="5"/>
        <v>#N/A</v>
      </c>
      <c r="T20" s="216" t="s">
        <v>3</v>
      </c>
      <c r="U20" s="186" t="e">
        <f t="shared" si="6"/>
        <v>#N/A</v>
      </c>
    </row>
    <row r="21" spans="1:21" ht="14.25">
      <c r="A21">
        <v>1</v>
      </c>
      <c r="B21" s="181">
        <v>20</v>
      </c>
      <c r="C21" s="89">
        <v>98</v>
      </c>
      <c r="D21" s="92" t="str">
        <f>VLOOKUP(C21,Etapes!$B$3:$T$200,2,FALSE)</f>
        <v>Guillaume GROSLIER</v>
      </c>
      <c r="E21" s="92" t="str">
        <f>VLOOKUP(C21,Etapes!$B$3:$T$200,3,FALSE)</f>
        <v>VC MAUVEZINOIS (32)</v>
      </c>
      <c r="F21" s="91" t="str">
        <f>VLOOKUP(C21,Etapes!$B$3:$T$200,4,FALSE)</f>
        <v>3</v>
      </c>
      <c r="G21" s="225" t="s">
        <v>351</v>
      </c>
      <c r="H21" s="95" t="e">
        <f>VLOOKUP(C21,Etapes!$I$3:$M$200,5,FALSE)</f>
        <v>#N/A</v>
      </c>
      <c r="I21" s="95" t="e">
        <f t="shared" si="0"/>
        <v>#N/A</v>
      </c>
      <c r="J21" s="95" t="e">
        <f>VLOOKUP(C21,Etapes!$P$3:$T$200,5,FALSE)</f>
        <v>#N/A</v>
      </c>
      <c r="K21" s="95" t="e">
        <f t="shared" si="1"/>
        <v>#N/A</v>
      </c>
      <c r="L21" s="184" t="str">
        <f>VLOOKUP(A21,Etapes!$A$3:$T$5,6,FALSE)</f>
        <v>1:59:04,19</v>
      </c>
      <c r="M21" s="185">
        <f t="shared" si="2"/>
        <v>0.0004107638888888876</v>
      </c>
      <c r="N21" s="184" t="str">
        <f>VLOOKUP(A21,Etapes!$A$3:$T$5,13,FALSE)</f>
        <v> </v>
      </c>
      <c r="O21" s="186" t="e">
        <f t="shared" si="3"/>
        <v>#N/A</v>
      </c>
      <c r="P21" s="216" t="s">
        <v>3</v>
      </c>
      <c r="Q21" s="185" t="e">
        <f t="shared" si="4"/>
        <v>#N/A</v>
      </c>
      <c r="R21" s="184" t="str">
        <f>VLOOKUP(A21,Etapes!$A$3:$T$5,20,FALSE)</f>
        <v> </v>
      </c>
      <c r="S21" s="186" t="e">
        <f t="shared" si="5"/>
        <v>#N/A</v>
      </c>
      <c r="T21" s="216" t="s">
        <v>3</v>
      </c>
      <c r="U21" s="186" t="e">
        <f t="shared" si="6"/>
        <v>#N/A</v>
      </c>
    </row>
    <row r="22" spans="1:21" ht="14.25">
      <c r="A22">
        <v>1</v>
      </c>
      <c r="B22" s="181">
        <v>21</v>
      </c>
      <c r="C22" s="89">
        <v>34</v>
      </c>
      <c r="D22" s="92" t="str">
        <f>VLOOKUP(C22,Etapes!$B$3:$T$200,2,FALSE)</f>
        <v>Gilles MONTAGNOL</v>
      </c>
      <c r="E22" s="92" t="str">
        <f>VLOOKUP(C22,Etapes!$B$3:$T$200,3,FALSE)</f>
        <v>ECSL PERTUIS (84)</v>
      </c>
      <c r="F22" s="91" t="str">
        <f>VLOOKUP(C22,Etapes!$B$3:$T$200,4,FALSE)</f>
        <v>3</v>
      </c>
      <c r="G22" s="225" t="s">
        <v>351</v>
      </c>
      <c r="H22" s="95" t="e">
        <f>VLOOKUP(C22,Etapes!$I$3:$M$200,5,FALSE)</f>
        <v>#N/A</v>
      </c>
      <c r="I22" s="95" t="e">
        <f t="shared" si="0"/>
        <v>#N/A</v>
      </c>
      <c r="J22" s="95" t="e">
        <f>VLOOKUP(C22,Etapes!$P$3:$T$200,5,FALSE)</f>
        <v>#N/A</v>
      </c>
      <c r="K22" s="95" t="e">
        <f t="shared" si="1"/>
        <v>#N/A</v>
      </c>
      <c r="L22" s="184" t="str">
        <f>VLOOKUP(A22,Etapes!$A$3:$T$5,6,FALSE)</f>
        <v>1:59:04,19</v>
      </c>
      <c r="M22" s="185">
        <f t="shared" si="2"/>
        <v>0.0004107638888888876</v>
      </c>
      <c r="N22" s="184" t="str">
        <f>VLOOKUP(A22,Etapes!$A$3:$T$5,13,FALSE)</f>
        <v> </v>
      </c>
      <c r="O22" s="186" t="e">
        <f t="shared" si="3"/>
        <v>#N/A</v>
      </c>
      <c r="P22" s="216" t="s">
        <v>3</v>
      </c>
      <c r="Q22" s="185" t="e">
        <f t="shared" si="4"/>
        <v>#N/A</v>
      </c>
      <c r="R22" s="184" t="str">
        <f>VLOOKUP(A22,Etapes!$A$3:$T$5,20,FALSE)</f>
        <v> </v>
      </c>
      <c r="S22" s="186" t="e">
        <f t="shared" si="5"/>
        <v>#N/A</v>
      </c>
      <c r="T22" s="216" t="s">
        <v>3</v>
      </c>
      <c r="U22" s="186" t="e">
        <f t="shared" si="6"/>
        <v>#N/A</v>
      </c>
    </row>
    <row r="23" spans="1:21" ht="14.25">
      <c r="A23">
        <v>1</v>
      </c>
      <c r="B23" s="181">
        <v>22</v>
      </c>
      <c r="C23" s="89">
        <v>97</v>
      </c>
      <c r="D23" s="92" t="str">
        <f>VLOOKUP(C23,Etapes!$B$3:$T$200,2,FALSE)</f>
        <v>Alexis MICHAILLE</v>
      </c>
      <c r="E23" s="92" t="str">
        <f>VLOOKUP(C23,Etapes!$B$3:$T$200,3,FALSE)</f>
        <v>JA BORDERES (65)</v>
      </c>
      <c r="F23" s="91" t="str">
        <f>VLOOKUP(C23,Etapes!$B$3:$T$200,4,FALSE)</f>
        <v>3</v>
      </c>
      <c r="G23" s="225" t="s">
        <v>351</v>
      </c>
      <c r="H23" s="95" t="e">
        <f>VLOOKUP(C23,Etapes!$I$3:$M$200,5,FALSE)</f>
        <v>#N/A</v>
      </c>
      <c r="I23" s="95" t="e">
        <f t="shared" si="0"/>
        <v>#N/A</v>
      </c>
      <c r="J23" s="95" t="e">
        <f>VLOOKUP(C23,Etapes!$P$3:$T$200,5,FALSE)</f>
        <v>#N/A</v>
      </c>
      <c r="K23" s="95" t="e">
        <f t="shared" si="1"/>
        <v>#N/A</v>
      </c>
      <c r="L23" s="184" t="str">
        <f>VLOOKUP(A23,Etapes!$A$3:$T$5,6,FALSE)</f>
        <v>1:59:04,19</v>
      </c>
      <c r="M23" s="185">
        <f t="shared" si="2"/>
        <v>0.0004107638888888876</v>
      </c>
      <c r="N23" s="184" t="str">
        <f>VLOOKUP(A23,Etapes!$A$3:$T$5,13,FALSE)</f>
        <v> </v>
      </c>
      <c r="O23" s="186" t="e">
        <f t="shared" si="3"/>
        <v>#N/A</v>
      </c>
      <c r="P23" s="216" t="s">
        <v>3</v>
      </c>
      <c r="Q23" s="185" t="e">
        <f t="shared" si="4"/>
        <v>#N/A</v>
      </c>
      <c r="R23" s="184" t="str">
        <f>VLOOKUP(A23,Etapes!$A$3:$T$5,20,FALSE)</f>
        <v> </v>
      </c>
      <c r="S23" s="186" t="e">
        <f t="shared" si="5"/>
        <v>#N/A</v>
      </c>
      <c r="T23" s="216" t="s">
        <v>3</v>
      </c>
      <c r="U23" s="186" t="e">
        <f t="shared" si="6"/>
        <v>#N/A</v>
      </c>
    </row>
    <row r="24" spans="1:21" ht="14.25">
      <c r="A24">
        <v>1</v>
      </c>
      <c r="B24" s="181">
        <v>23</v>
      </c>
      <c r="C24" s="89">
        <v>31</v>
      </c>
      <c r="D24" s="92" t="str">
        <f>VLOOKUP(C24,Etapes!$B$3:$T$200,2,FALSE)</f>
        <v>Alexandre FALINI</v>
      </c>
      <c r="E24" s="92" t="str">
        <f>VLOOKUP(C24,Etapes!$B$3:$T$200,3,FALSE)</f>
        <v>ECSL PERTUIS (84)</v>
      </c>
      <c r="F24" s="91" t="str">
        <f>VLOOKUP(C24,Etapes!$B$3:$T$200,4,FALSE)</f>
        <v>3</v>
      </c>
      <c r="G24" s="225" t="s">
        <v>351</v>
      </c>
      <c r="H24" s="95" t="e">
        <f>VLOOKUP(C24,Etapes!$I$3:$M$200,5,FALSE)</f>
        <v>#N/A</v>
      </c>
      <c r="I24" s="95" t="e">
        <f t="shared" si="0"/>
        <v>#N/A</v>
      </c>
      <c r="J24" s="95" t="e">
        <f>VLOOKUP(C24,Etapes!$P$3:$T$200,5,FALSE)</f>
        <v>#N/A</v>
      </c>
      <c r="K24" s="95" t="e">
        <f t="shared" si="1"/>
        <v>#N/A</v>
      </c>
      <c r="L24" s="184" t="str">
        <f>VLOOKUP(A24,Etapes!$A$3:$T$5,6,FALSE)</f>
        <v>1:59:04,19</v>
      </c>
      <c r="M24" s="185">
        <f t="shared" si="2"/>
        <v>0.0004107638888888876</v>
      </c>
      <c r="N24" s="184" t="str">
        <f>VLOOKUP(A24,Etapes!$A$3:$T$5,13,FALSE)</f>
        <v> </v>
      </c>
      <c r="O24" s="186" t="e">
        <f t="shared" si="3"/>
        <v>#N/A</v>
      </c>
      <c r="P24" s="216" t="s">
        <v>3</v>
      </c>
      <c r="Q24" s="185" t="e">
        <f t="shared" si="4"/>
        <v>#N/A</v>
      </c>
      <c r="R24" s="184" t="str">
        <f>VLOOKUP(A24,Etapes!$A$3:$T$5,20,FALSE)</f>
        <v> </v>
      </c>
      <c r="S24" s="186" t="e">
        <f t="shared" si="5"/>
        <v>#N/A</v>
      </c>
      <c r="T24" s="216" t="s">
        <v>3</v>
      </c>
      <c r="U24" s="186" t="e">
        <f t="shared" si="6"/>
        <v>#N/A</v>
      </c>
    </row>
    <row r="25" spans="1:21" ht="14.25">
      <c r="A25">
        <v>1</v>
      </c>
      <c r="B25" s="181">
        <v>24</v>
      </c>
      <c r="C25" s="89">
        <v>21</v>
      </c>
      <c r="D25" s="92" t="str">
        <f>VLOOKUP(C25,Etapes!$B$3:$T$200,2,FALSE)</f>
        <v>Vincent KERLIZIN</v>
      </c>
      <c r="E25" s="92" t="str">
        <f>VLOOKUP(C25,Etapes!$B$3:$T$200,3,FALSE)</f>
        <v>FIRSTEAM (64)</v>
      </c>
      <c r="F25" s="91" t="str">
        <f>VLOOKUP(C25,Etapes!$B$3:$T$200,4,FALSE)</f>
        <v>3</v>
      </c>
      <c r="G25" s="225" t="s">
        <v>351</v>
      </c>
      <c r="H25" s="95" t="e">
        <f>VLOOKUP(C25,Etapes!$I$3:$M$200,5,FALSE)</f>
        <v>#N/A</v>
      </c>
      <c r="I25" s="95" t="e">
        <f t="shared" si="0"/>
        <v>#N/A</v>
      </c>
      <c r="J25" s="95" t="e">
        <f>VLOOKUP(C25,Etapes!$P$3:$T$200,5,FALSE)</f>
        <v>#N/A</v>
      </c>
      <c r="K25" s="95" t="e">
        <f t="shared" si="1"/>
        <v>#N/A</v>
      </c>
      <c r="L25" s="184" t="str">
        <f>VLOOKUP(A25,Etapes!$A$3:$T$5,6,FALSE)</f>
        <v>1:59:04,19</v>
      </c>
      <c r="M25" s="185">
        <f t="shared" si="2"/>
        <v>0.0004107638888888876</v>
      </c>
      <c r="N25" s="184" t="str">
        <f>VLOOKUP(A25,Etapes!$A$3:$T$5,13,FALSE)</f>
        <v> </v>
      </c>
      <c r="O25" s="186" t="e">
        <f t="shared" si="3"/>
        <v>#N/A</v>
      </c>
      <c r="P25" s="216" t="s">
        <v>3</v>
      </c>
      <c r="Q25" s="185" t="e">
        <f t="shared" si="4"/>
        <v>#N/A</v>
      </c>
      <c r="R25" s="184" t="str">
        <f>VLOOKUP(A25,Etapes!$A$3:$T$5,20,FALSE)</f>
        <v> </v>
      </c>
      <c r="S25" s="186" t="e">
        <f t="shared" si="5"/>
        <v>#N/A</v>
      </c>
      <c r="T25" s="216" t="s">
        <v>3</v>
      </c>
      <c r="U25" s="186" t="e">
        <f t="shared" si="6"/>
        <v>#N/A</v>
      </c>
    </row>
    <row r="26" spans="1:21" ht="14.25">
      <c r="A26">
        <v>1</v>
      </c>
      <c r="B26" s="181">
        <v>25</v>
      </c>
      <c r="C26" s="89">
        <v>101</v>
      </c>
      <c r="D26" s="92" t="str">
        <f>VLOOKUP(C26,Etapes!$B$3:$T$200,2,FALSE)</f>
        <v>Francis RAMOS GARCIA</v>
      </c>
      <c r="E26" s="92" t="str">
        <f>VLOOKUP(C26,Etapes!$B$3:$T$200,3,FALSE)</f>
        <v>UC VIDOUZIEN (65)</v>
      </c>
      <c r="F26" s="91" t="str">
        <f>VLOOKUP(C26,Etapes!$B$3:$T$200,4,FALSE)</f>
        <v>3</v>
      </c>
      <c r="G26" s="225" t="s">
        <v>351</v>
      </c>
      <c r="H26" s="95" t="e">
        <f>VLOOKUP(C26,Etapes!$I$3:$M$200,5,FALSE)</f>
        <v>#N/A</v>
      </c>
      <c r="I26" s="95" t="e">
        <f t="shared" si="0"/>
        <v>#N/A</v>
      </c>
      <c r="J26" s="95" t="e">
        <f>VLOOKUP(C26,Etapes!$P$3:$T$200,5,FALSE)</f>
        <v>#N/A</v>
      </c>
      <c r="K26" s="95" t="e">
        <f t="shared" si="1"/>
        <v>#N/A</v>
      </c>
      <c r="L26" s="184" t="str">
        <f>VLOOKUP(A26,Etapes!$A$3:$T$5,6,FALSE)</f>
        <v>1:59:04,19</v>
      </c>
      <c r="M26" s="185">
        <f t="shared" si="2"/>
        <v>0.0004107638888888876</v>
      </c>
      <c r="N26" s="184" t="str">
        <f>VLOOKUP(A26,Etapes!$A$3:$T$5,13,FALSE)</f>
        <v> </v>
      </c>
      <c r="O26" s="186" t="e">
        <f t="shared" si="3"/>
        <v>#N/A</v>
      </c>
      <c r="P26" s="216" t="s">
        <v>3</v>
      </c>
      <c r="Q26" s="185" t="e">
        <f t="shared" si="4"/>
        <v>#N/A</v>
      </c>
      <c r="R26" s="184" t="str">
        <f>VLOOKUP(A26,Etapes!$A$3:$T$5,20,FALSE)</f>
        <v> </v>
      </c>
      <c r="S26" s="186" t="e">
        <f t="shared" si="5"/>
        <v>#N/A</v>
      </c>
      <c r="T26" s="216" t="s">
        <v>3</v>
      </c>
      <c r="U26" s="186" t="e">
        <f t="shared" si="6"/>
        <v>#N/A</v>
      </c>
    </row>
    <row r="27" spans="1:21" ht="14.25">
      <c r="A27">
        <v>1</v>
      </c>
      <c r="B27" s="181">
        <v>26</v>
      </c>
      <c r="C27" s="89">
        <v>76</v>
      </c>
      <c r="D27" s="92" t="str">
        <f>VLOOKUP(C27,Etapes!$B$3:$T$200,2,FALSE)</f>
        <v>Jérémie DOTTO</v>
      </c>
      <c r="E27" s="92" t="str">
        <f>VLOOKUP(C27,Etapes!$B$3:$T$200,3,FALSE)</f>
        <v>LE FOUSSERET (31)</v>
      </c>
      <c r="F27" s="91" t="str">
        <f>VLOOKUP(C27,Etapes!$B$3:$T$200,4,FALSE)</f>
        <v>3</v>
      </c>
      <c r="G27" s="225" t="s">
        <v>351</v>
      </c>
      <c r="H27" s="95" t="e">
        <f>VLOOKUP(C27,Etapes!$I$3:$M$200,5,FALSE)</f>
        <v>#N/A</v>
      </c>
      <c r="I27" s="95" t="e">
        <f t="shared" si="0"/>
        <v>#N/A</v>
      </c>
      <c r="J27" s="95" t="e">
        <f>VLOOKUP(C27,Etapes!$P$3:$T$200,5,FALSE)</f>
        <v>#N/A</v>
      </c>
      <c r="K27" s="95" t="e">
        <f t="shared" si="1"/>
        <v>#N/A</v>
      </c>
      <c r="L27" s="184" t="str">
        <f>VLOOKUP(A27,Etapes!$A$3:$T$5,6,FALSE)</f>
        <v>1:59:04,19</v>
      </c>
      <c r="M27" s="185">
        <f t="shared" si="2"/>
        <v>0.0004107638888888876</v>
      </c>
      <c r="N27" s="184" t="str">
        <f>VLOOKUP(A27,Etapes!$A$3:$T$5,13,FALSE)</f>
        <v> </v>
      </c>
      <c r="O27" s="186" t="e">
        <f t="shared" si="3"/>
        <v>#N/A</v>
      </c>
      <c r="P27" s="216" t="s">
        <v>3</v>
      </c>
      <c r="Q27" s="185" t="e">
        <f t="shared" si="4"/>
        <v>#N/A</v>
      </c>
      <c r="R27" s="184" t="str">
        <f>VLOOKUP(A27,Etapes!$A$3:$T$5,20,FALSE)</f>
        <v> </v>
      </c>
      <c r="S27" s="186" t="e">
        <f t="shared" si="5"/>
        <v>#N/A</v>
      </c>
      <c r="T27" s="216" t="s">
        <v>3</v>
      </c>
      <c r="U27" s="186" t="e">
        <f t="shared" si="6"/>
        <v>#N/A</v>
      </c>
    </row>
    <row r="28" spans="1:21" ht="14.25">
      <c r="A28">
        <v>1</v>
      </c>
      <c r="B28" s="181">
        <v>27</v>
      </c>
      <c r="C28" s="89">
        <v>58</v>
      </c>
      <c r="D28" s="92" t="str">
        <f>VLOOKUP(C28,Etapes!$B$3:$T$200,2,FALSE)</f>
        <v>Thierry BORDEROLLE</v>
      </c>
      <c r="E28" s="92" t="str">
        <f>VLOOKUP(C28,Etapes!$B$3:$T$200,3,FALSE)</f>
        <v>VC PIERREFITTE-LUZ (65)</v>
      </c>
      <c r="F28" s="91" t="str">
        <f>VLOOKUP(C28,Etapes!$B$3:$T$200,4,FALSE)</f>
        <v>3</v>
      </c>
      <c r="G28" s="225" t="s">
        <v>351</v>
      </c>
      <c r="H28" s="95" t="e">
        <f>VLOOKUP(C28,Etapes!$I$3:$M$200,5,FALSE)</f>
        <v>#N/A</v>
      </c>
      <c r="I28" s="95" t="e">
        <f t="shared" si="0"/>
        <v>#N/A</v>
      </c>
      <c r="J28" s="95" t="e">
        <f>VLOOKUP(C28,Etapes!$P$3:$T$200,5,FALSE)</f>
        <v>#N/A</v>
      </c>
      <c r="K28" s="95" t="e">
        <f t="shared" si="1"/>
        <v>#N/A</v>
      </c>
      <c r="L28" s="184" t="str">
        <f>VLOOKUP(A28,Etapes!$A$3:$T$5,6,FALSE)</f>
        <v>1:59:04,19</v>
      </c>
      <c r="M28" s="185">
        <f t="shared" si="2"/>
        <v>0.0004107638888888876</v>
      </c>
      <c r="N28" s="184" t="str">
        <f>VLOOKUP(A28,Etapes!$A$3:$T$5,13,FALSE)</f>
        <v> </v>
      </c>
      <c r="O28" s="186" t="e">
        <f t="shared" si="3"/>
        <v>#N/A</v>
      </c>
      <c r="P28" s="216" t="s">
        <v>3</v>
      </c>
      <c r="Q28" s="185" t="e">
        <f t="shared" si="4"/>
        <v>#N/A</v>
      </c>
      <c r="R28" s="184" t="str">
        <f>VLOOKUP(A28,Etapes!$A$3:$T$5,20,FALSE)</f>
        <v> </v>
      </c>
      <c r="S28" s="186" t="e">
        <f t="shared" si="5"/>
        <v>#N/A</v>
      </c>
      <c r="T28" s="216" t="s">
        <v>3</v>
      </c>
      <c r="U28" s="186" t="e">
        <f t="shared" si="6"/>
        <v>#N/A</v>
      </c>
    </row>
    <row r="29" spans="1:21" ht="14.25">
      <c r="A29">
        <v>1</v>
      </c>
      <c r="B29" s="181">
        <v>28</v>
      </c>
      <c r="C29" s="89">
        <v>16</v>
      </c>
      <c r="D29" s="92" t="str">
        <f>VLOOKUP(C29,Etapes!$B$3:$T$200,2,FALSE)</f>
        <v>Martin CASEMAJOR</v>
      </c>
      <c r="E29" s="92" t="str">
        <f>VLOOKUP(C29,Etapes!$B$3:$T$200,3,FALSE)</f>
        <v>FIRSTEAM (64)</v>
      </c>
      <c r="F29" s="91" t="str">
        <f>VLOOKUP(C29,Etapes!$B$3:$T$200,4,FALSE)</f>
        <v>3</v>
      </c>
      <c r="G29" s="225" t="s">
        <v>351</v>
      </c>
      <c r="H29" s="95" t="e">
        <f>VLOOKUP(C29,Etapes!$I$3:$M$200,5,FALSE)</f>
        <v>#N/A</v>
      </c>
      <c r="I29" s="95" t="e">
        <f t="shared" si="0"/>
        <v>#N/A</v>
      </c>
      <c r="J29" s="95" t="e">
        <f>VLOOKUP(C29,Etapes!$P$3:$T$200,5,FALSE)</f>
        <v>#N/A</v>
      </c>
      <c r="K29" s="95" t="e">
        <f t="shared" si="1"/>
        <v>#N/A</v>
      </c>
      <c r="L29" s="184" t="str">
        <f>VLOOKUP(A29,Etapes!$A$3:$T$5,6,FALSE)</f>
        <v>1:59:04,19</v>
      </c>
      <c r="M29" s="185">
        <f t="shared" si="2"/>
        <v>0.0004107638888888876</v>
      </c>
      <c r="N29" s="184" t="str">
        <f>VLOOKUP(A29,Etapes!$A$3:$T$5,13,FALSE)</f>
        <v> </v>
      </c>
      <c r="O29" s="186" t="e">
        <f t="shared" si="3"/>
        <v>#N/A</v>
      </c>
      <c r="P29" s="216" t="s">
        <v>3</v>
      </c>
      <c r="Q29" s="185" t="e">
        <f t="shared" si="4"/>
        <v>#N/A</v>
      </c>
      <c r="R29" s="184" t="str">
        <f>VLOOKUP(A29,Etapes!$A$3:$T$5,20,FALSE)</f>
        <v> </v>
      </c>
      <c r="S29" s="186" t="e">
        <f t="shared" si="5"/>
        <v>#N/A</v>
      </c>
      <c r="T29" s="216" t="s">
        <v>3</v>
      </c>
      <c r="U29" s="186" t="e">
        <f t="shared" si="6"/>
        <v>#N/A</v>
      </c>
    </row>
    <row r="30" spans="1:21" ht="14.25">
      <c r="A30">
        <v>1</v>
      </c>
      <c r="B30" s="181">
        <v>29</v>
      </c>
      <c r="C30" s="89">
        <v>91</v>
      </c>
      <c r="D30" s="92" t="str">
        <f>VLOOKUP(C30,Etapes!$B$3:$T$200,2,FALSE)</f>
        <v>Jean Sébastien COSPIN</v>
      </c>
      <c r="E30" s="92" t="str">
        <f>VLOOKUP(C30,Etapes!$B$3:$T$200,3,FALSE)</f>
        <v>UV LOURDES (65)</v>
      </c>
      <c r="F30" s="91" t="str">
        <f>VLOOKUP(C30,Etapes!$B$3:$T$200,4,FALSE)</f>
        <v>3</v>
      </c>
      <c r="G30" s="225" t="s">
        <v>351</v>
      </c>
      <c r="H30" s="95" t="e">
        <f>VLOOKUP(C30,Etapes!$I$3:$M$200,5,FALSE)</f>
        <v>#N/A</v>
      </c>
      <c r="I30" s="95" t="e">
        <f t="shared" si="0"/>
        <v>#N/A</v>
      </c>
      <c r="J30" s="95" t="e">
        <f>VLOOKUP(C30,Etapes!$P$3:$T$200,5,FALSE)</f>
        <v>#N/A</v>
      </c>
      <c r="K30" s="95" t="e">
        <f t="shared" si="1"/>
        <v>#N/A</v>
      </c>
      <c r="L30" s="184" t="str">
        <f>VLOOKUP(A30,Etapes!$A$3:$T$5,6,FALSE)</f>
        <v>1:59:04,19</v>
      </c>
      <c r="M30" s="185">
        <f t="shared" si="2"/>
        <v>0.0004107638888888876</v>
      </c>
      <c r="N30" s="184" t="str">
        <f>VLOOKUP(A30,Etapes!$A$3:$T$5,13,FALSE)</f>
        <v> </v>
      </c>
      <c r="O30" s="186" t="e">
        <f t="shared" si="3"/>
        <v>#N/A</v>
      </c>
      <c r="P30" s="216" t="s">
        <v>3</v>
      </c>
      <c r="Q30" s="185" t="e">
        <f t="shared" si="4"/>
        <v>#N/A</v>
      </c>
      <c r="R30" s="184" t="str">
        <f>VLOOKUP(A30,Etapes!$A$3:$T$5,20,FALSE)</f>
        <v> </v>
      </c>
      <c r="S30" s="186" t="e">
        <f t="shared" si="5"/>
        <v>#N/A</v>
      </c>
      <c r="T30" s="216" t="s">
        <v>3</v>
      </c>
      <c r="U30" s="186" t="e">
        <f t="shared" si="6"/>
        <v>#N/A</v>
      </c>
    </row>
    <row r="31" spans="1:21" ht="14.25">
      <c r="A31">
        <v>1</v>
      </c>
      <c r="B31" s="181">
        <v>30</v>
      </c>
      <c r="C31" s="89">
        <v>57</v>
      </c>
      <c r="D31" s="92" t="str">
        <f>VLOOKUP(C31,Etapes!$B$3:$T$200,2,FALSE)</f>
        <v>Paul SCHAAB</v>
      </c>
      <c r="E31" s="92" t="str">
        <f>VLOOKUP(C31,Etapes!$B$3:$T$200,3,FALSE)</f>
        <v>VC PIERREFITTE-LUZ (65)</v>
      </c>
      <c r="F31" s="91" t="str">
        <f>VLOOKUP(C31,Etapes!$B$3:$T$200,4,FALSE)</f>
        <v>3</v>
      </c>
      <c r="G31" s="225" t="s">
        <v>351</v>
      </c>
      <c r="H31" s="95" t="e">
        <f>VLOOKUP(C31,Etapes!$I$3:$M$200,5,FALSE)</f>
        <v>#N/A</v>
      </c>
      <c r="I31" s="95" t="e">
        <f t="shared" si="0"/>
        <v>#N/A</v>
      </c>
      <c r="J31" s="95" t="e">
        <f>VLOOKUP(C31,Etapes!$P$3:$T$200,5,FALSE)</f>
        <v>#N/A</v>
      </c>
      <c r="K31" s="95" t="e">
        <f t="shared" si="1"/>
        <v>#N/A</v>
      </c>
      <c r="L31" s="184" t="str">
        <f>VLOOKUP(A31,Etapes!$A$3:$T$5,6,FALSE)</f>
        <v>1:59:04,19</v>
      </c>
      <c r="M31" s="185">
        <f t="shared" si="2"/>
        <v>0.0004107638888888876</v>
      </c>
      <c r="N31" s="184" t="str">
        <f>VLOOKUP(A31,Etapes!$A$3:$T$5,13,FALSE)</f>
        <v> </v>
      </c>
      <c r="O31" s="186" t="e">
        <f t="shared" si="3"/>
        <v>#N/A</v>
      </c>
      <c r="P31" s="216" t="s">
        <v>3</v>
      </c>
      <c r="Q31" s="185" t="e">
        <f t="shared" si="4"/>
        <v>#N/A</v>
      </c>
      <c r="R31" s="184" t="str">
        <f>VLOOKUP(A31,Etapes!$A$3:$T$5,20,FALSE)</f>
        <v> </v>
      </c>
      <c r="S31" s="186" t="e">
        <f t="shared" si="5"/>
        <v>#N/A</v>
      </c>
      <c r="T31" s="216" t="s">
        <v>3</v>
      </c>
      <c r="U31" s="186" t="e">
        <f t="shared" si="6"/>
        <v>#N/A</v>
      </c>
    </row>
    <row r="32" spans="1:21" ht="14.25">
      <c r="A32">
        <v>1</v>
      </c>
      <c r="B32" s="181">
        <v>31</v>
      </c>
      <c r="C32" s="89">
        <v>33</v>
      </c>
      <c r="D32" s="92" t="str">
        <f>VLOOKUP(C32,Etapes!$B$3:$T$200,2,FALSE)</f>
        <v>Sébastien KOSEK</v>
      </c>
      <c r="E32" s="92" t="str">
        <f>VLOOKUP(C32,Etapes!$B$3:$T$200,3,FALSE)</f>
        <v>ECSL PERTUIS (84)</v>
      </c>
      <c r="F32" s="91" t="str">
        <f>VLOOKUP(C32,Etapes!$B$3:$T$200,4,FALSE)</f>
        <v>3</v>
      </c>
      <c r="G32" s="225" t="s">
        <v>351</v>
      </c>
      <c r="H32" s="95" t="e">
        <f>VLOOKUP(C32,Etapes!$I$3:$M$200,5,FALSE)</f>
        <v>#N/A</v>
      </c>
      <c r="I32" s="95" t="e">
        <f t="shared" si="0"/>
        <v>#N/A</v>
      </c>
      <c r="J32" s="95" t="e">
        <f>VLOOKUP(C32,Etapes!$P$3:$T$200,5,FALSE)</f>
        <v>#N/A</v>
      </c>
      <c r="K32" s="95" t="e">
        <f t="shared" si="1"/>
        <v>#N/A</v>
      </c>
      <c r="L32" s="184" t="str">
        <f>VLOOKUP(A32,Etapes!$A$3:$T$5,6,FALSE)</f>
        <v>1:59:04,19</v>
      </c>
      <c r="M32" s="185">
        <f t="shared" si="2"/>
        <v>0.0004107638888888876</v>
      </c>
      <c r="N32" s="184" t="str">
        <f>VLOOKUP(A32,Etapes!$A$3:$T$5,13,FALSE)</f>
        <v> </v>
      </c>
      <c r="O32" s="186" t="e">
        <f t="shared" si="3"/>
        <v>#N/A</v>
      </c>
      <c r="P32" s="216" t="s">
        <v>3</v>
      </c>
      <c r="Q32" s="185" t="e">
        <f t="shared" si="4"/>
        <v>#N/A</v>
      </c>
      <c r="R32" s="184" t="str">
        <f>VLOOKUP(A32,Etapes!$A$3:$T$5,20,FALSE)</f>
        <v> </v>
      </c>
      <c r="S32" s="186" t="e">
        <f t="shared" si="5"/>
        <v>#N/A</v>
      </c>
      <c r="T32" s="216" t="s">
        <v>3</v>
      </c>
      <c r="U32" s="186" t="e">
        <f t="shared" si="6"/>
        <v>#N/A</v>
      </c>
    </row>
    <row r="33" spans="1:21" ht="14.25">
      <c r="A33">
        <v>1</v>
      </c>
      <c r="B33" s="181">
        <v>32</v>
      </c>
      <c r="C33" s="89">
        <v>78</v>
      </c>
      <c r="D33" s="92" t="str">
        <f>VLOOKUP(C33,Etapes!$B$3:$T$200,2,FALSE)</f>
        <v>Daniel MIQUEL</v>
      </c>
      <c r="E33" s="92" t="str">
        <f>VLOOKUP(C33,Etapes!$B$3:$T$200,3,FALSE)</f>
        <v>LE FOUSSERET (31)</v>
      </c>
      <c r="F33" s="91" t="str">
        <f>VLOOKUP(C33,Etapes!$B$3:$T$200,4,FALSE)</f>
        <v>3</v>
      </c>
      <c r="G33" s="225" t="s">
        <v>351</v>
      </c>
      <c r="H33" s="95" t="e">
        <f>VLOOKUP(C33,Etapes!$I$3:$M$200,5,FALSE)</f>
        <v>#N/A</v>
      </c>
      <c r="I33" s="95" t="e">
        <f t="shared" si="0"/>
        <v>#N/A</v>
      </c>
      <c r="J33" s="95" t="e">
        <f>VLOOKUP(C33,Etapes!$P$3:$T$200,5,FALSE)</f>
        <v>#N/A</v>
      </c>
      <c r="K33" s="95" t="e">
        <f t="shared" si="1"/>
        <v>#N/A</v>
      </c>
      <c r="L33" s="184" t="str">
        <f>VLOOKUP(A33,Etapes!$A$3:$T$5,6,FALSE)</f>
        <v>1:59:04,19</v>
      </c>
      <c r="M33" s="185">
        <f t="shared" si="2"/>
        <v>0.0004107638888888876</v>
      </c>
      <c r="N33" s="184" t="str">
        <f>VLOOKUP(A33,Etapes!$A$3:$T$5,13,FALSE)</f>
        <v> </v>
      </c>
      <c r="O33" s="186" t="e">
        <f t="shared" si="3"/>
        <v>#N/A</v>
      </c>
      <c r="P33" s="216" t="s">
        <v>3</v>
      </c>
      <c r="Q33" s="185" t="e">
        <f t="shared" si="4"/>
        <v>#N/A</v>
      </c>
      <c r="R33" s="184" t="str">
        <f>VLOOKUP(A33,Etapes!$A$3:$T$5,20,FALSE)</f>
        <v> </v>
      </c>
      <c r="S33" s="186" t="e">
        <f t="shared" si="5"/>
        <v>#N/A</v>
      </c>
      <c r="T33" s="216" t="s">
        <v>3</v>
      </c>
      <c r="U33" s="186" t="e">
        <f t="shared" si="6"/>
        <v>#N/A</v>
      </c>
    </row>
    <row r="34" spans="1:21" ht="14.25">
      <c r="A34">
        <v>1</v>
      </c>
      <c r="B34" s="181">
        <v>33</v>
      </c>
      <c r="C34" s="89">
        <v>93</v>
      </c>
      <c r="D34" s="92" t="str">
        <f>VLOOKUP(C34,Etapes!$B$3:$T$200,2,FALSE)</f>
        <v>David CAZALA</v>
      </c>
      <c r="E34" s="92" t="str">
        <f>VLOOKUP(C34,Etapes!$B$3:$T$200,3,FALSE)</f>
        <v>TARBES CYCLISTE</v>
      </c>
      <c r="F34" s="91" t="str">
        <f>VLOOKUP(C34,Etapes!$B$3:$T$200,4,FALSE)</f>
        <v>3</v>
      </c>
      <c r="G34" s="225" t="s">
        <v>351</v>
      </c>
      <c r="H34" s="95" t="e">
        <f>VLOOKUP(C34,Etapes!$I$3:$M$200,5,FALSE)</f>
        <v>#N/A</v>
      </c>
      <c r="I34" s="95" t="e">
        <f aca="true" t="shared" si="7" ref="I34:I65">G34+H34</f>
        <v>#N/A</v>
      </c>
      <c r="J34" s="95" t="e">
        <f>VLOOKUP(C34,Etapes!$P$3:$T$200,5,FALSE)</f>
        <v>#N/A</v>
      </c>
      <c r="K34" s="95" t="e">
        <f aca="true" t="shared" si="8" ref="K34:K65">G34+H34+J34</f>
        <v>#N/A</v>
      </c>
      <c r="L34" s="184" t="str">
        <f>VLOOKUP(A34,Etapes!$A$3:$T$5,6,FALSE)</f>
        <v>1:59:04,19</v>
      </c>
      <c r="M34" s="185">
        <f aca="true" t="shared" si="9" ref="M34:M65">G34-L34</f>
        <v>0.0004107638888888876</v>
      </c>
      <c r="N34" s="184" t="str">
        <f>VLOOKUP(A34,Etapes!$A$3:$T$5,13,FALSE)</f>
        <v> </v>
      </c>
      <c r="O34" s="186" t="e">
        <f aca="true" t="shared" si="10" ref="O34:O65">H34-N34</f>
        <v>#N/A</v>
      </c>
      <c r="P34" s="216" t="s">
        <v>3</v>
      </c>
      <c r="Q34" s="185" t="e">
        <f aca="true" t="shared" si="11" ref="Q34:Q65">I34-P34</f>
        <v>#N/A</v>
      </c>
      <c r="R34" s="184" t="str">
        <f>VLOOKUP(A34,Etapes!$A$3:$T$5,20,FALSE)</f>
        <v> </v>
      </c>
      <c r="S34" s="186" t="e">
        <f aca="true" t="shared" si="12" ref="S34:S65">J34-R34</f>
        <v>#N/A</v>
      </c>
      <c r="T34" s="216" t="s">
        <v>3</v>
      </c>
      <c r="U34" s="186" t="e">
        <f aca="true" t="shared" si="13" ref="U34:U65">K34-T34</f>
        <v>#N/A</v>
      </c>
    </row>
    <row r="35" spans="1:21" ht="14.25">
      <c r="A35">
        <v>1</v>
      </c>
      <c r="B35" s="181">
        <v>34</v>
      </c>
      <c r="C35" s="89">
        <v>37</v>
      </c>
      <c r="D35" s="92" t="str">
        <f>VLOOKUP(C35,Etapes!$B$3:$T$200,2,FALSE)</f>
        <v>Fabien DECAMPS</v>
      </c>
      <c r="E35" s="92" t="str">
        <f>VLOOKUP(C35,Etapes!$B$3:$T$200,3,FALSE)</f>
        <v>ST GAUDENS (31)</v>
      </c>
      <c r="F35" s="91" t="str">
        <f>VLOOKUP(C35,Etapes!$B$3:$T$200,4,FALSE)</f>
        <v>3</v>
      </c>
      <c r="G35" s="225" t="s">
        <v>351</v>
      </c>
      <c r="H35" s="95" t="e">
        <f>VLOOKUP(C35,Etapes!$I$3:$M$200,5,FALSE)</f>
        <v>#N/A</v>
      </c>
      <c r="I35" s="95" t="e">
        <f t="shared" si="7"/>
        <v>#N/A</v>
      </c>
      <c r="J35" s="95" t="e">
        <f>VLOOKUP(C35,Etapes!$P$3:$T$200,5,FALSE)</f>
        <v>#N/A</v>
      </c>
      <c r="K35" s="95" t="e">
        <f t="shared" si="8"/>
        <v>#N/A</v>
      </c>
      <c r="L35" s="184" t="str">
        <f>VLOOKUP(A35,Etapes!$A$3:$T$5,6,FALSE)</f>
        <v>1:59:04,19</v>
      </c>
      <c r="M35" s="185">
        <f t="shared" si="9"/>
        <v>0.0004107638888888876</v>
      </c>
      <c r="N35" s="184" t="str">
        <f>VLOOKUP(A35,Etapes!$A$3:$T$5,13,FALSE)</f>
        <v> </v>
      </c>
      <c r="O35" s="186" t="e">
        <f t="shared" si="10"/>
        <v>#N/A</v>
      </c>
      <c r="P35" s="216" t="s">
        <v>3</v>
      </c>
      <c r="Q35" s="185" t="e">
        <f t="shared" si="11"/>
        <v>#N/A</v>
      </c>
      <c r="R35" s="184" t="str">
        <f>VLOOKUP(A35,Etapes!$A$3:$T$5,20,FALSE)</f>
        <v> </v>
      </c>
      <c r="S35" s="186" t="e">
        <f t="shared" si="12"/>
        <v>#N/A</v>
      </c>
      <c r="T35" s="216" t="s">
        <v>3</v>
      </c>
      <c r="U35" s="186" t="e">
        <f t="shared" si="13"/>
        <v>#N/A</v>
      </c>
    </row>
    <row r="36" spans="1:21" ht="14.25">
      <c r="A36">
        <v>1</v>
      </c>
      <c r="B36" s="181">
        <v>35</v>
      </c>
      <c r="C36" s="89">
        <v>42</v>
      </c>
      <c r="D36" s="92" t="str">
        <f>VLOOKUP(C36,Etapes!$B$3:$T$200,2,FALSE)</f>
        <v>Patrick LORMANT</v>
      </c>
      <c r="E36" s="92" t="str">
        <f>VLOOKUP(C36,Etapes!$B$3:$T$200,3,FALSE)</f>
        <v>ST GAUDENS (31)</v>
      </c>
      <c r="F36" s="91" t="str">
        <f>VLOOKUP(C36,Etapes!$B$3:$T$200,4,FALSE)</f>
        <v>3</v>
      </c>
      <c r="G36" s="225" t="s">
        <v>351</v>
      </c>
      <c r="H36" s="95" t="e">
        <f>VLOOKUP(C36,Etapes!$I$3:$M$200,5,FALSE)</f>
        <v>#N/A</v>
      </c>
      <c r="I36" s="95" t="e">
        <f t="shared" si="7"/>
        <v>#N/A</v>
      </c>
      <c r="J36" s="95" t="e">
        <f>VLOOKUP(C36,Etapes!$P$3:$T$200,5,FALSE)</f>
        <v>#N/A</v>
      </c>
      <c r="K36" s="95" t="e">
        <f t="shared" si="8"/>
        <v>#N/A</v>
      </c>
      <c r="L36" s="184" t="str">
        <f>VLOOKUP(A36,Etapes!$A$3:$T$5,6,FALSE)</f>
        <v>1:59:04,19</v>
      </c>
      <c r="M36" s="185">
        <f t="shared" si="9"/>
        <v>0.0004107638888888876</v>
      </c>
      <c r="N36" s="184" t="str">
        <f>VLOOKUP(A36,Etapes!$A$3:$T$5,13,FALSE)</f>
        <v> </v>
      </c>
      <c r="O36" s="186" t="e">
        <f t="shared" si="10"/>
        <v>#N/A</v>
      </c>
      <c r="P36" s="216" t="s">
        <v>3</v>
      </c>
      <c r="Q36" s="185" t="e">
        <f t="shared" si="11"/>
        <v>#N/A</v>
      </c>
      <c r="R36" s="184" t="str">
        <f>VLOOKUP(A36,Etapes!$A$3:$T$5,20,FALSE)</f>
        <v> </v>
      </c>
      <c r="S36" s="186" t="e">
        <f t="shared" si="12"/>
        <v>#N/A</v>
      </c>
      <c r="T36" s="216" t="s">
        <v>3</v>
      </c>
      <c r="U36" s="186" t="e">
        <f t="shared" si="13"/>
        <v>#N/A</v>
      </c>
    </row>
    <row r="37" spans="1:21" ht="14.25">
      <c r="A37">
        <v>1</v>
      </c>
      <c r="B37" s="181">
        <v>36</v>
      </c>
      <c r="C37" s="89">
        <v>82</v>
      </c>
      <c r="D37" s="92" t="str">
        <f>VLOOKUP(C37,Etapes!$B$3:$T$200,2,FALSE)</f>
        <v>Franck DELRIEU</v>
      </c>
      <c r="E37" s="92" t="str">
        <f>VLOOKUP(C37,Etapes!$B$3:$T$200,3,FALSE)</f>
        <v>AS VILLEMUR CYCLISME (31)</v>
      </c>
      <c r="F37" s="91" t="str">
        <f>VLOOKUP(C37,Etapes!$B$3:$T$200,4,FALSE)</f>
        <v>3</v>
      </c>
      <c r="G37" s="225" t="s">
        <v>351</v>
      </c>
      <c r="H37" s="95" t="e">
        <f>VLOOKUP(C37,Etapes!$I$3:$M$200,5,FALSE)</f>
        <v>#N/A</v>
      </c>
      <c r="I37" s="95" t="e">
        <f t="shared" si="7"/>
        <v>#N/A</v>
      </c>
      <c r="J37" s="95" t="e">
        <f>VLOOKUP(C37,Etapes!$P$3:$T$200,5,FALSE)</f>
        <v>#N/A</v>
      </c>
      <c r="K37" s="95" t="e">
        <f t="shared" si="8"/>
        <v>#N/A</v>
      </c>
      <c r="L37" s="184" t="str">
        <f>VLOOKUP(A37,Etapes!$A$3:$T$5,6,FALSE)</f>
        <v>1:59:04,19</v>
      </c>
      <c r="M37" s="185">
        <f t="shared" si="9"/>
        <v>0.0004107638888888876</v>
      </c>
      <c r="N37" s="184" t="str">
        <f>VLOOKUP(A37,Etapes!$A$3:$T$5,13,FALSE)</f>
        <v> </v>
      </c>
      <c r="O37" s="186" t="e">
        <f t="shared" si="10"/>
        <v>#N/A</v>
      </c>
      <c r="P37" s="216" t="s">
        <v>3</v>
      </c>
      <c r="Q37" s="185" t="e">
        <f t="shared" si="11"/>
        <v>#N/A</v>
      </c>
      <c r="R37" s="184" t="str">
        <f>VLOOKUP(A37,Etapes!$A$3:$T$5,20,FALSE)</f>
        <v> </v>
      </c>
      <c r="S37" s="186" t="e">
        <f t="shared" si="12"/>
        <v>#N/A</v>
      </c>
      <c r="T37" s="216" t="s">
        <v>3</v>
      </c>
      <c r="U37" s="186" t="e">
        <f t="shared" si="13"/>
        <v>#N/A</v>
      </c>
    </row>
    <row r="38" spans="1:21" ht="14.25">
      <c r="A38">
        <v>1</v>
      </c>
      <c r="B38" s="181">
        <v>37</v>
      </c>
      <c r="C38" s="89">
        <v>51</v>
      </c>
      <c r="D38" s="92" t="str">
        <f>VLOOKUP(C38,Etapes!$B$3:$T$200,2,FALSE)</f>
        <v>Jérome MICHELIN</v>
      </c>
      <c r="E38" s="92" t="str">
        <f>VLOOKUP(C38,Etapes!$B$3:$T$200,3,FALSE)</f>
        <v>SAINT PAUL SPORTS (40)</v>
      </c>
      <c r="F38" s="91" t="str">
        <f>VLOOKUP(C38,Etapes!$B$3:$T$200,4,FALSE)</f>
        <v>3</v>
      </c>
      <c r="G38" s="225" t="s">
        <v>351</v>
      </c>
      <c r="H38" s="95" t="e">
        <f>VLOOKUP(C38,Etapes!$I$3:$M$200,5,FALSE)</f>
        <v>#N/A</v>
      </c>
      <c r="I38" s="95" t="e">
        <f t="shared" si="7"/>
        <v>#N/A</v>
      </c>
      <c r="J38" s="95" t="e">
        <f>VLOOKUP(C38,Etapes!$P$3:$T$200,5,FALSE)</f>
        <v>#N/A</v>
      </c>
      <c r="K38" s="95" t="e">
        <f t="shared" si="8"/>
        <v>#N/A</v>
      </c>
      <c r="L38" s="184" t="str">
        <f>VLOOKUP(A38,Etapes!$A$3:$T$5,6,FALSE)</f>
        <v>1:59:04,19</v>
      </c>
      <c r="M38" s="185">
        <f t="shared" si="9"/>
        <v>0.0004107638888888876</v>
      </c>
      <c r="N38" s="184" t="str">
        <f>VLOOKUP(A38,Etapes!$A$3:$T$5,13,FALSE)</f>
        <v> </v>
      </c>
      <c r="O38" s="186" t="e">
        <f t="shared" si="10"/>
        <v>#N/A</v>
      </c>
      <c r="P38" s="216" t="s">
        <v>3</v>
      </c>
      <c r="Q38" s="185" t="e">
        <f t="shared" si="11"/>
        <v>#N/A</v>
      </c>
      <c r="R38" s="184" t="str">
        <f>VLOOKUP(A38,Etapes!$A$3:$T$5,20,FALSE)</f>
        <v> </v>
      </c>
      <c r="S38" s="186" t="e">
        <f t="shared" si="12"/>
        <v>#N/A</v>
      </c>
      <c r="T38" s="216" t="s">
        <v>3</v>
      </c>
      <c r="U38" s="186" t="e">
        <f t="shared" si="13"/>
        <v>#N/A</v>
      </c>
    </row>
    <row r="39" spans="1:21" ht="14.25">
      <c r="A39">
        <v>1</v>
      </c>
      <c r="B39" s="181">
        <v>38</v>
      </c>
      <c r="C39" s="89">
        <v>15</v>
      </c>
      <c r="D39" s="92" t="str">
        <f>VLOOKUP(C39,Etapes!$B$3:$T$200,2,FALSE)</f>
        <v>Jérôme MONTAUD</v>
      </c>
      <c r="E39" s="92" t="str">
        <f>VLOOKUP(C39,Etapes!$B$3:$T$200,3,FALSE)</f>
        <v>ACMO  (87)</v>
      </c>
      <c r="F39" s="91" t="str">
        <f>VLOOKUP(C39,Etapes!$B$3:$T$200,4,FALSE)</f>
        <v>3</v>
      </c>
      <c r="G39" s="225" t="s">
        <v>351</v>
      </c>
      <c r="H39" s="95" t="e">
        <f>VLOOKUP(C39,Etapes!$I$3:$M$200,5,FALSE)</f>
        <v>#N/A</v>
      </c>
      <c r="I39" s="95" t="e">
        <f t="shared" si="7"/>
        <v>#N/A</v>
      </c>
      <c r="J39" s="95" t="e">
        <f>VLOOKUP(C39,Etapes!$P$3:$T$200,5,FALSE)</f>
        <v>#N/A</v>
      </c>
      <c r="K39" s="95" t="e">
        <f t="shared" si="8"/>
        <v>#N/A</v>
      </c>
      <c r="L39" s="184" t="str">
        <f>VLOOKUP(A39,Etapes!$A$3:$T$5,6,FALSE)</f>
        <v>1:59:04,19</v>
      </c>
      <c r="M39" s="185">
        <f t="shared" si="9"/>
        <v>0.0004107638888888876</v>
      </c>
      <c r="N39" s="184" t="str">
        <f>VLOOKUP(A39,Etapes!$A$3:$T$5,13,FALSE)</f>
        <v> </v>
      </c>
      <c r="O39" s="186" t="e">
        <f t="shared" si="10"/>
        <v>#N/A</v>
      </c>
      <c r="P39" s="216" t="s">
        <v>3</v>
      </c>
      <c r="Q39" s="185" t="e">
        <f t="shared" si="11"/>
        <v>#N/A</v>
      </c>
      <c r="R39" s="184" t="str">
        <f>VLOOKUP(A39,Etapes!$A$3:$T$5,20,FALSE)</f>
        <v> </v>
      </c>
      <c r="S39" s="186" t="e">
        <f t="shared" si="12"/>
        <v>#N/A</v>
      </c>
      <c r="T39" s="216" t="s">
        <v>3</v>
      </c>
      <c r="U39" s="186" t="e">
        <f t="shared" si="13"/>
        <v>#N/A</v>
      </c>
    </row>
    <row r="40" spans="1:21" ht="14.25">
      <c r="A40">
        <v>1</v>
      </c>
      <c r="B40" s="181">
        <v>39</v>
      </c>
      <c r="C40" s="89">
        <v>87</v>
      </c>
      <c r="D40" s="92" t="str">
        <f>VLOOKUP(C40,Etapes!$B$3:$T$200,2,FALSE)</f>
        <v>Jean-Baptiste GRANGE</v>
      </c>
      <c r="E40" s="92" t="str">
        <f>VLOOKUP(C40,Etapes!$B$3:$T$200,3,FALSE)</f>
        <v>DÉJANTÉS (65)</v>
      </c>
      <c r="F40" s="91" t="str">
        <f>VLOOKUP(C40,Etapes!$B$3:$T$200,4,FALSE)</f>
        <v>3</v>
      </c>
      <c r="G40" s="225" t="s">
        <v>351</v>
      </c>
      <c r="H40" s="95" t="e">
        <f>VLOOKUP(C40,Etapes!$I$3:$M$200,5,FALSE)</f>
        <v>#N/A</v>
      </c>
      <c r="I40" s="95" t="e">
        <f t="shared" si="7"/>
        <v>#N/A</v>
      </c>
      <c r="J40" s="95" t="e">
        <f>VLOOKUP(C40,Etapes!$P$3:$T$200,5,FALSE)</f>
        <v>#N/A</v>
      </c>
      <c r="K40" s="95" t="e">
        <f t="shared" si="8"/>
        <v>#N/A</v>
      </c>
      <c r="L40" s="184" t="str">
        <f>VLOOKUP(A40,Etapes!$A$3:$T$5,6,FALSE)</f>
        <v>1:59:04,19</v>
      </c>
      <c r="M40" s="185">
        <f t="shared" si="9"/>
        <v>0.0004107638888888876</v>
      </c>
      <c r="N40" s="184" t="str">
        <f>VLOOKUP(A40,Etapes!$A$3:$T$5,13,FALSE)</f>
        <v> </v>
      </c>
      <c r="O40" s="186" t="e">
        <f t="shared" si="10"/>
        <v>#N/A</v>
      </c>
      <c r="P40" s="216" t="s">
        <v>3</v>
      </c>
      <c r="Q40" s="185" t="e">
        <f t="shared" si="11"/>
        <v>#N/A</v>
      </c>
      <c r="R40" s="184" t="str">
        <f>VLOOKUP(A40,Etapes!$A$3:$T$5,20,FALSE)</f>
        <v> </v>
      </c>
      <c r="S40" s="186" t="e">
        <f t="shared" si="12"/>
        <v>#N/A</v>
      </c>
      <c r="T40" s="216" t="s">
        <v>3</v>
      </c>
      <c r="U40" s="186" t="e">
        <f t="shared" si="13"/>
        <v>#N/A</v>
      </c>
    </row>
    <row r="41" spans="1:21" ht="14.25">
      <c r="A41">
        <v>1</v>
      </c>
      <c r="B41" s="181">
        <v>40</v>
      </c>
      <c r="C41" s="89">
        <v>47</v>
      </c>
      <c r="D41" s="92" t="str">
        <f>VLOOKUP(C41,Etapes!$B$3:$T$200,2,FALSE)</f>
        <v>Christophe HARDY</v>
      </c>
      <c r="E41" s="92" t="str">
        <f>VLOOKUP(C41,Etapes!$B$3:$T$200,3,FALSE)</f>
        <v>PAU VELO (64)</v>
      </c>
      <c r="F41" s="91" t="str">
        <f>VLOOKUP(C41,Etapes!$B$3:$T$200,4,FALSE)</f>
        <v>3</v>
      </c>
      <c r="G41" s="225" t="s">
        <v>351</v>
      </c>
      <c r="H41" s="95" t="e">
        <f>VLOOKUP(C41,Etapes!$I$3:$M$200,5,FALSE)</f>
        <v>#N/A</v>
      </c>
      <c r="I41" s="95" t="e">
        <f t="shared" si="7"/>
        <v>#N/A</v>
      </c>
      <c r="J41" s="95" t="e">
        <f>VLOOKUP(C41,Etapes!$P$3:$T$200,5,FALSE)</f>
        <v>#N/A</v>
      </c>
      <c r="K41" s="95" t="e">
        <f t="shared" si="8"/>
        <v>#N/A</v>
      </c>
      <c r="L41" s="184" t="str">
        <f>VLOOKUP(A41,Etapes!$A$3:$T$5,6,FALSE)</f>
        <v>1:59:04,19</v>
      </c>
      <c r="M41" s="185">
        <f t="shared" si="9"/>
        <v>0.0004107638888888876</v>
      </c>
      <c r="N41" s="184" t="str">
        <f>VLOOKUP(A41,Etapes!$A$3:$T$5,13,FALSE)</f>
        <v> </v>
      </c>
      <c r="O41" s="186" t="e">
        <f t="shared" si="10"/>
        <v>#N/A</v>
      </c>
      <c r="P41" s="216" t="s">
        <v>3</v>
      </c>
      <c r="Q41" s="185" t="e">
        <f t="shared" si="11"/>
        <v>#N/A</v>
      </c>
      <c r="R41" s="184" t="str">
        <f>VLOOKUP(A41,Etapes!$A$3:$T$5,20,FALSE)</f>
        <v> </v>
      </c>
      <c r="S41" s="186" t="e">
        <f t="shared" si="12"/>
        <v>#N/A</v>
      </c>
      <c r="T41" s="216" t="s">
        <v>3</v>
      </c>
      <c r="U41" s="186" t="e">
        <f t="shared" si="13"/>
        <v>#N/A</v>
      </c>
    </row>
    <row r="42" spans="1:21" ht="14.25">
      <c r="A42">
        <v>1</v>
      </c>
      <c r="B42" s="181">
        <v>41</v>
      </c>
      <c r="C42" s="89">
        <v>74</v>
      </c>
      <c r="D42" s="92" t="str">
        <f>VLOOKUP(C42,Etapes!$B$3:$T$200,2,FALSE)</f>
        <v>Sébastien CHAPELET</v>
      </c>
      <c r="E42" s="92" t="str">
        <f>VLOOKUP(C42,Etapes!$B$3:$T$200,3,FALSE)</f>
        <v>COUSERANS (09)</v>
      </c>
      <c r="F42" s="91" t="str">
        <f>VLOOKUP(C42,Etapes!$B$3:$T$200,4,FALSE)</f>
        <v>3</v>
      </c>
      <c r="G42" s="225" t="s">
        <v>351</v>
      </c>
      <c r="H42" s="95" t="e">
        <f>VLOOKUP(C42,Etapes!$I$3:$M$200,5,FALSE)</f>
        <v>#N/A</v>
      </c>
      <c r="I42" s="95" t="e">
        <f t="shared" si="7"/>
        <v>#N/A</v>
      </c>
      <c r="J42" s="95" t="e">
        <f>VLOOKUP(C42,Etapes!$P$3:$T$200,5,FALSE)</f>
        <v>#N/A</v>
      </c>
      <c r="K42" s="95" t="e">
        <f t="shared" si="8"/>
        <v>#N/A</v>
      </c>
      <c r="L42" s="184" t="str">
        <f>VLOOKUP(A42,Etapes!$A$3:$T$5,6,FALSE)</f>
        <v>1:59:04,19</v>
      </c>
      <c r="M42" s="185">
        <f t="shared" si="9"/>
        <v>0.0004107638888888876</v>
      </c>
      <c r="N42" s="184" t="str">
        <f>VLOOKUP(A42,Etapes!$A$3:$T$5,13,FALSE)</f>
        <v> </v>
      </c>
      <c r="O42" s="186" t="e">
        <f t="shared" si="10"/>
        <v>#N/A</v>
      </c>
      <c r="P42" s="216" t="s">
        <v>3</v>
      </c>
      <c r="Q42" s="185" t="e">
        <f t="shared" si="11"/>
        <v>#N/A</v>
      </c>
      <c r="R42" s="184" t="str">
        <f>VLOOKUP(A42,Etapes!$A$3:$T$5,20,FALSE)</f>
        <v> </v>
      </c>
      <c r="S42" s="186" t="e">
        <f t="shared" si="12"/>
        <v>#N/A</v>
      </c>
      <c r="T42" s="216" t="s">
        <v>3</v>
      </c>
      <c r="U42" s="186" t="e">
        <f t="shared" si="13"/>
        <v>#N/A</v>
      </c>
    </row>
    <row r="43" spans="1:21" ht="14.25">
      <c r="A43">
        <v>1</v>
      </c>
      <c r="B43" s="181">
        <v>42</v>
      </c>
      <c r="C43" s="89">
        <v>22</v>
      </c>
      <c r="D43" s="92" t="str">
        <f>VLOOKUP(C43,Etapes!$B$3:$T$200,2,FALSE)</f>
        <v>Mathieu ISSERT</v>
      </c>
      <c r="E43" s="92" t="str">
        <f>VLOOKUP(C43,Etapes!$B$3:$T$200,3,FALSE)</f>
        <v>FIRSTEAM (64)</v>
      </c>
      <c r="F43" s="91" t="str">
        <f>VLOOKUP(C43,Etapes!$B$3:$T$200,4,FALSE)</f>
        <v>3</v>
      </c>
      <c r="G43" s="225" t="s">
        <v>351</v>
      </c>
      <c r="H43" s="95" t="e">
        <f>VLOOKUP(C43,Etapes!$I$3:$M$200,5,FALSE)</f>
        <v>#N/A</v>
      </c>
      <c r="I43" s="95" t="e">
        <f t="shared" si="7"/>
        <v>#N/A</v>
      </c>
      <c r="J43" s="95" t="e">
        <f>VLOOKUP(C43,Etapes!$P$3:$T$200,5,FALSE)</f>
        <v>#N/A</v>
      </c>
      <c r="K43" s="95" t="e">
        <f t="shared" si="8"/>
        <v>#N/A</v>
      </c>
      <c r="L43" s="184" t="str">
        <f>VLOOKUP(A43,Etapes!$A$3:$T$5,6,FALSE)</f>
        <v>1:59:04,19</v>
      </c>
      <c r="M43" s="185">
        <f t="shared" si="9"/>
        <v>0.0004107638888888876</v>
      </c>
      <c r="N43" s="184" t="str">
        <f>VLOOKUP(A43,Etapes!$A$3:$T$5,13,FALSE)</f>
        <v> </v>
      </c>
      <c r="O43" s="186" t="e">
        <f t="shared" si="10"/>
        <v>#N/A</v>
      </c>
      <c r="P43" s="216" t="s">
        <v>3</v>
      </c>
      <c r="Q43" s="185" t="e">
        <f t="shared" si="11"/>
        <v>#N/A</v>
      </c>
      <c r="R43" s="184" t="str">
        <f>VLOOKUP(A43,Etapes!$A$3:$T$5,20,FALSE)</f>
        <v> </v>
      </c>
      <c r="S43" s="186" t="e">
        <f t="shared" si="12"/>
        <v>#N/A</v>
      </c>
      <c r="T43" s="216" t="s">
        <v>3</v>
      </c>
      <c r="U43" s="186" t="e">
        <f t="shared" si="13"/>
        <v>#N/A</v>
      </c>
    </row>
    <row r="44" spans="1:21" ht="14.25">
      <c r="A44">
        <v>1</v>
      </c>
      <c r="B44" s="181">
        <v>43</v>
      </c>
      <c r="C44" s="89">
        <v>30</v>
      </c>
      <c r="D44" s="92" t="str">
        <f>VLOOKUP(C44,Etapes!$B$3:$T$200,2,FALSE)</f>
        <v>Bruno CAVELIER</v>
      </c>
      <c r="E44" s="92" t="str">
        <f>VLOOKUP(C44,Etapes!$B$3:$T$200,3,FALSE)</f>
        <v>ECSL PERTUIS (84)</v>
      </c>
      <c r="F44" s="91" t="str">
        <f>VLOOKUP(C44,Etapes!$B$3:$T$200,4,FALSE)</f>
        <v>3</v>
      </c>
      <c r="G44" s="225" t="s">
        <v>351</v>
      </c>
      <c r="H44" s="95" t="e">
        <f>VLOOKUP(C44,Etapes!$I$3:$M$200,5,FALSE)</f>
        <v>#N/A</v>
      </c>
      <c r="I44" s="95" t="e">
        <f t="shared" si="7"/>
        <v>#N/A</v>
      </c>
      <c r="J44" s="95" t="e">
        <f>VLOOKUP(C44,Etapes!$P$3:$T$200,5,FALSE)</f>
        <v>#N/A</v>
      </c>
      <c r="K44" s="95" t="e">
        <f t="shared" si="8"/>
        <v>#N/A</v>
      </c>
      <c r="L44" s="184" t="str">
        <f>VLOOKUP(A44,Etapes!$A$3:$T$5,6,FALSE)</f>
        <v>1:59:04,19</v>
      </c>
      <c r="M44" s="185">
        <f t="shared" si="9"/>
        <v>0.0004107638888888876</v>
      </c>
      <c r="N44" s="184" t="str">
        <f>VLOOKUP(A44,Etapes!$A$3:$T$5,13,FALSE)</f>
        <v> </v>
      </c>
      <c r="O44" s="186" t="e">
        <f t="shared" si="10"/>
        <v>#N/A</v>
      </c>
      <c r="P44" s="216" t="s">
        <v>3</v>
      </c>
      <c r="Q44" s="185" t="e">
        <f t="shared" si="11"/>
        <v>#N/A</v>
      </c>
      <c r="R44" s="184" t="str">
        <f>VLOOKUP(A44,Etapes!$A$3:$T$5,20,FALSE)</f>
        <v> </v>
      </c>
      <c r="S44" s="186" t="e">
        <f t="shared" si="12"/>
        <v>#N/A</v>
      </c>
      <c r="T44" s="216" t="s">
        <v>3</v>
      </c>
      <c r="U44" s="186" t="e">
        <f t="shared" si="13"/>
        <v>#N/A</v>
      </c>
    </row>
    <row r="45" spans="1:21" ht="14.25">
      <c r="A45">
        <v>1</v>
      </c>
      <c r="B45" s="181">
        <v>44</v>
      </c>
      <c r="C45" s="89">
        <v>17</v>
      </c>
      <c r="D45" s="92" t="str">
        <f>VLOOKUP(C45,Etapes!$B$3:$T$200,2,FALSE)</f>
        <v>Jérôme DUROU</v>
      </c>
      <c r="E45" s="92" t="str">
        <f>VLOOKUP(C45,Etapes!$B$3:$T$200,3,FALSE)</f>
        <v>STADE MONTOIS (40)</v>
      </c>
      <c r="F45" s="91" t="str">
        <f>VLOOKUP(C45,Etapes!$B$3:$T$200,4,FALSE)</f>
        <v>3</v>
      </c>
      <c r="G45" s="225" t="s">
        <v>351</v>
      </c>
      <c r="H45" s="95" t="e">
        <f>VLOOKUP(C45,Etapes!$I$3:$M$200,5,FALSE)</f>
        <v>#N/A</v>
      </c>
      <c r="I45" s="95" t="e">
        <f t="shared" si="7"/>
        <v>#N/A</v>
      </c>
      <c r="J45" s="95" t="e">
        <f>VLOOKUP(C45,Etapes!$P$3:$T$200,5,FALSE)</f>
        <v>#N/A</v>
      </c>
      <c r="K45" s="95" t="e">
        <f t="shared" si="8"/>
        <v>#N/A</v>
      </c>
      <c r="L45" s="184" t="str">
        <f>VLOOKUP(A45,Etapes!$A$3:$T$5,6,FALSE)</f>
        <v>1:59:04,19</v>
      </c>
      <c r="M45" s="185">
        <f t="shared" si="9"/>
        <v>0.0004107638888888876</v>
      </c>
      <c r="N45" s="184" t="str">
        <f>VLOOKUP(A45,Etapes!$A$3:$T$5,13,FALSE)</f>
        <v> </v>
      </c>
      <c r="O45" s="186" t="e">
        <f t="shared" si="10"/>
        <v>#N/A</v>
      </c>
      <c r="P45" s="216" t="s">
        <v>3</v>
      </c>
      <c r="Q45" s="185" t="e">
        <f t="shared" si="11"/>
        <v>#N/A</v>
      </c>
      <c r="R45" s="184" t="str">
        <f>VLOOKUP(A45,Etapes!$A$3:$T$5,20,FALSE)</f>
        <v> </v>
      </c>
      <c r="S45" s="186" t="e">
        <f t="shared" si="12"/>
        <v>#N/A</v>
      </c>
      <c r="T45" s="216" t="s">
        <v>3</v>
      </c>
      <c r="U45" s="186" t="e">
        <f t="shared" si="13"/>
        <v>#N/A</v>
      </c>
    </row>
    <row r="46" spans="1:21" ht="14.25">
      <c r="A46">
        <v>1</v>
      </c>
      <c r="B46" s="181">
        <v>45</v>
      </c>
      <c r="C46" s="89">
        <v>94</v>
      </c>
      <c r="D46" s="92" t="str">
        <f>VLOOKUP(C46,Etapes!$B$3:$T$200,2,FALSE)</f>
        <v>Christian RICAUD</v>
      </c>
      <c r="E46" s="92" t="str">
        <f>VLOOKUP(C46,Etapes!$B$3:$T$200,3,FALSE)</f>
        <v>CSA EDELWEISS (65)</v>
      </c>
      <c r="F46" s="91" t="str">
        <f>VLOOKUP(C46,Etapes!$B$3:$T$200,4,FALSE)</f>
        <v>3</v>
      </c>
      <c r="G46" s="225" t="s">
        <v>351</v>
      </c>
      <c r="H46" s="95" t="e">
        <f>VLOOKUP(C46,Etapes!$I$3:$M$200,5,FALSE)</f>
        <v>#N/A</v>
      </c>
      <c r="I46" s="95" t="e">
        <f t="shared" si="7"/>
        <v>#N/A</v>
      </c>
      <c r="J46" s="95" t="e">
        <f>VLOOKUP(C46,Etapes!$P$3:$T$200,5,FALSE)</f>
        <v>#N/A</v>
      </c>
      <c r="K46" s="95" t="e">
        <f t="shared" si="8"/>
        <v>#N/A</v>
      </c>
      <c r="L46" s="184" t="str">
        <f>VLOOKUP(A46,Etapes!$A$3:$T$5,6,FALSE)</f>
        <v>1:59:04,19</v>
      </c>
      <c r="M46" s="185">
        <f t="shared" si="9"/>
        <v>0.0004107638888888876</v>
      </c>
      <c r="N46" s="184" t="str">
        <f>VLOOKUP(A46,Etapes!$A$3:$T$5,13,FALSE)</f>
        <v> </v>
      </c>
      <c r="O46" s="186" t="e">
        <f t="shared" si="10"/>
        <v>#N/A</v>
      </c>
      <c r="P46" s="216" t="s">
        <v>3</v>
      </c>
      <c r="Q46" s="185" t="e">
        <f t="shared" si="11"/>
        <v>#N/A</v>
      </c>
      <c r="R46" s="184" t="str">
        <f>VLOOKUP(A46,Etapes!$A$3:$T$5,20,FALSE)</f>
        <v> </v>
      </c>
      <c r="S46" s="186" t="e">
        <f t="shared" si="12"/>
        <v>#N/A</v>
      </c>
      <c r="T46" s="216" t="s">
        <v>3</v>
      </c>
      <c r="U46" s="186" t="e">
        <f t="shared" si="13"/>
        <v>#N/A</v>
      </c>
    </row>
    <row r="47" spans="1:21" ht="14.25">
      <c r="A47">
        <v>1</v>
      </c>
      <c r="B47" s="181">
        <v>46</v>
      </c>
      <c r="C47" s="89">
        <v>60</v>
      </c>
      <c r="D47" s="92" t="str">
        <f>VLOOKUP(C47,Etapes!$B$3:$T$200,2,FALSE)</f>
        <v>Michel GALCERA</v>
      </c>
      <c r="E47" s="92" t="str">
        <f>VLOOKUP(C47,Etapes!$B$3:$T$200,3,FALSE)</f>
        <v>VC PIERREFITTE-LUZ (65)</v>
      </c>
      <c r="F47" s="91" t="str">
        <f>VLOOKUP(C47,Etapes!$B$3:$T$200,4,FALSE)</f>
        <v>3</v>
      </c>
      <c r="G47" s="225" t="s">
        <v>351</v>
      </c>
      <c r="H47" s="95" t="e">
        <f>VLOOKUP(C47,Etapes!$I$3:$M$200,5,FALSE)</f>
        <v>#N/A</v>
      </c>
      <c r="I47" s="95" t="e">
        <f t="shared" si="7"/>
        <v>#N/A</v>
      </c>
      <c r="J47" s="95" t="e">
        <f>VLOOKUP(C47,Etapes!$P$3:$T$200,5,FALSE)</f>
        <v>#N/A</v>
      </c>
      <c r="K47" s="95" t="e">
        <f t="shared" si="8"/>
        <v>#N/A</v>
      </c>
      <c r="L47" s="184" t="str">
        <f>VLOOKUP(A47,Etapes!$A$3:$T$5,6,FALSE)</f>
        <v>1:59:04,19</v>
      </c>
      <c r="M47" s="185">
        <f t="shared" si="9"/>
        <v>0.0004107638888888876</v>
      </c>
      <c r="N47" s="184" t="str">
        <f>VLOOKUP(A47,Etapes!$A$3:$T$5,13,FALSE)</f>
        <v> </v>
      </c>
      <c r="O47" s="186" t="e">
        <f t="shared" si="10"/>
        <v>#N/A</v>
      </c>
      <c r="P47" s="216" t="s">
        <v>3</v>
      </c>
      <c r="Q47" s="185" t="e">
        <f t="shared" si="11"/>
        <v>#N/A</v>
      </c>
      <c r="R47" s="184" t="str">
        <f>VLOOKUP(A47,Etapes!$A$3:$T$5,20,FALSE)</f>
        <v> </v>
      </c>
      <c r="S47" s="186" t="e">
        <f t="shared" si="12"/>
        <v>#N/A</v>
      </c>
      <c r="T47" s="216" t="s">
        <v>3</v>
      </c>
      <c r="U47" s="186" t="e">
        <f t="shared" si="13"/>
        <v>#N/A</v>
      </c>
    </row>
    <row r="48" spans="1:21" ht="14.25">
      <c r="A48">
        <v>1</v>
      </c>
      <c r="B48" s="181">
        <v>47</v>
      </c>
      <c r="C48" s="89">
        <v>49</v>
      </c>
      <c r="D48" s="92" t="str">
        <f>VLOOKUP(C48,Etapes!$B$3:$T$200,2,FALSE)</f>
        <v>Vincent DELMAS</v>
      </c>
      <c r="E48" s="92" t="str">
        <f>VLOOKUP(C48,Etapes!$B$3:$T$200,3,FALSE)</f>
        <v>SAINT PAUL SPORTS (40)</v>
      </c>
      <c r="F48" s="91" t="str">
        <f>VLOOKUP(C48,Etapes!$B$3:$T$200,4,FALSE)</f>
        <v>3</v>
      </c>
      <c r="G48" s="225" t="s">
        <v>351</v>
      </c>
      <c r="H48" s="95" t="e">
        <f>VLOOKUP(C48,Etapes!$I$3:$M$200,5,FALSE)</f>
        <v>#N/A</v>
      </c>
      <c r="I48" s="95" t="e">
        <f t="shared" si="7"/>
        <v>#N/A</v>
      </c>
      <c r="J48" s="95" t="e">
        <f>VLOOKUP(C48,Etapes!$P$3:$T$200,5,FALSE)</f>
        <v>#N/A</v>
      </c>
      <c r="K48" s="95" t="e">
        <f t="shared" si="8"/>
        <v>#N/A</v>
      </c>
      <c r="L48" s="184" t="str">
        <f>VLOOKUP(A48,Etapes!$A$3:$T$5,6,FALSE)</f>
        <v>1:59:04,19</v>
      </c>
      <c r="M48" s="185">
        <f t="shared" si="9"/>
        <v>0.0004107638888888876</v>
      </c>
      <c r="N48" s="184" t="str">
        <f>VLOOKUP(A48,Etapes!$A$3:$T$5,13,FALSE)</f>
        <v> </v>
      </c>
      <c r="O48" s="186" t="e">
        <f t="shared" si="10"/>
        <v>#N/A</v>
      </c>
      <c r="P48" s="216" t="s">
        <v>3</v>
      </c>
      <c r="Q48" s="185" t="e">
        <f t="shared" si="11"/>
        <v>#N/A</v>
      </c>
      <c r="R48" s="184" t="str">
        <f>VLOOKUP(A48,Etapes!$A$3:$T$5,20,FALSE)</f>
        <v> </v>
      </c>
      <c r="S48" s="186" t="e">
        <f t="shared" si="12"/>
        <v>#N/A</v>
      </c>
      <c r="T48" s="216" t="s">
        <v>3</v>
      </c>
      <c r="U48" s="186" t="e">
        <f t="shared" si="13"/>
        <v>#N/A</v>
      </c>
    </row>
    <row r="49" spans="1:21" ht="14.25">
      <c r="A49">
        <v>1</v>
      </c>
      <c r="B49" s="181">
        <v>48</v>
      </c>
      <c r="C49" s="89">
        <v>20</v>
      </c>
      <c r="D49" s="92" t="str">
        <f>VLOOKUP(C49,Etapes!$B$3:$T$200,2,FALSE)</f>
        <v>Julien CHEVERRY</v>
      </c>
      <c r="E49" s="92" t="str">
        <f>VLOOKUP(C49,Etapes!$B$3:$T$200,3,FALSE)</f>
        <v>FIRSTEAM (64)</v>
      </c>
      <c r="F49" s="91" t="str">
        <f>VLOOKUP(C49,Etapes!$B$3:$T$200,4,FALSE)</f>
        <v>3</v>
      </c>
      <c r="G49" s="225" t="s">
        <v>351</v>
      </c>
      <c r="H49" s="95" t="e">
        <f>VLOOKUP(C49,Etapes!$I$3:$M$200,5,FALSE)</f>
        <v>#N/A</v>
      </c>
      <c r="I49" s="95" t="e">
        <f t="shared" si="7"/>
        <v>#N/A</v>
      </c>
      <c r="J49" s="95" t="e">
        <f>VLOOKUP(C49,Etapes!$P$3:$T$200,5,FALSE)</f>
        <v>#N/A</v>
      </c>
      <c r="K49" s="95" t="e">
        <f t="shared" si="8"/>
        <v>#N/A</v>
      </c>
      <c r="L49" s="184" t="str">
        <f>VLOOKUP(A49,Etapes!$A$3:$T$5,6,FALSE)</f>
        <v>1:59:04,19</v>
      </c>
      <c r="M49" s="185">
        <f t="shared" si="9"/>
        <v>0.0004107638888888876</v>
      </c>
      <c r="N49" s="184" t="str">
        <f>VLOOKUP(A49,Etapes!$A$3:$T$5,13,FALSE)</f>
        <v> </v>
      </c>
      <c r="O49" s="186" t="e">
        <f t="shared" si="10"/>
        <v>#N/A</v>
      </c>
      <c r="P49" s="216" t="s">
        <v>3</v>
      </c>
      <c r="Q49" s="185" t="e">
        <f t="shared" si="11"/>
        <v>#N/A</v>
      </c>
      <c r="R49" s="184" t="str">
        <f>VLOOKUP(A49,Etapes!$A$3:$T$5,20,FALSE)</f>
        <v> </v>
      </c>
      <c r="S49" s="186" t="e">
        <f t="shared" si="12"/>
        <v>#N/A</v>
      </c>
      <c r="T49" s="216" t="s">
        <v>3</v>
      </c>
      <c r="U49" s="186" t="e">
        <f t="shared" si="13"/>
        <v>#N/A</v>
      </c>
    </row>
    <row r="50" spans="1:21" ht="14.25">
      <c r="A50">
        <v>1</v>
      </c>
      <c r="B50" s="181">
        <v>49</v>
      </c>
      <c r="C50" s="89">
        <v>79</v>
      </c>
      <c r="D50" s="92" t="str">
        <f>VLOOKUP(C50,Etapes!$B$3:$T$200,2,FALSE)</f>
        <v>Dorian SEVIN</v>
      </c>
      <c r="E50" s="92" t="str">
        <f>VLOOKUP(C50,Etapes!$B$3:$T$200,3,FALSE)</f>
        <v>LE FOUSSERET (31)</v>
      </c>
      <c r="F50" s="91" t="str">
        <f>VLOOKUP(C50,Etapes!$B$3:$T$200,4,FALSE)</f>
        <v>3</v>
      </c>
      <c r="G50" s="225" t="s">
        <v>351</v>
      </c>
      <c r="H50" s="95" t="e">
        <f>VLOOKUP(C50,Etapes!$I$3:$M$200,5,FALSE)</f>
        <v>#N/A</v>
      </c>
      <c r="I50" s="95" t="e">
        <f t="shared" si="7"/>
        <v>#N/A</v>
      </c>
      <c r="J50" s="95" t="e">
        <f>VLOOKUP(C50,Etapes!$P$3:$T$200,5,FALSE)</f>
        <v>#N/A</v>
      </c>
      <c r="K50" s="95" t="e">
        <f t="shared" si="8"/>
        <v>#N/A</v>
      </c>
      <c r="L50" s="184" t="str">
        <f>VLOOKUP(A50,Etapes!$A$3:$T$5,6,FALSE)</f>
        <v>1:59:04,19</v>
      </c>
      <c r="M50" s="185">
        <f t="shared" si="9"/>
        <v>0.0004107638888888876</v>
      </c>
      <c r="N50" s="184" t="str">
        <f>VLOOKUP(A50,Etapes!$A$3:$T$5,13,FALSE)</f>
        <v> </v>
      </c>
      <c r="O50" s="186" t="e">
        <f t="shared" si="10"/>
        <v>#N/A</v>
      </c>
      <c r="P50" s="216" t="s">
        <v>3</v>
      </c>
      <c r="Q50" s="185" t="e">
        <f t="shared" si="11"/>
        <v>#N/A</v>
      </c>
      <c r="R50" s="184" t="str">
        <f>VLOOKUP(A50,Etapes!$A$3:$T$5,20,FALSE)</f>
        <v> </v>
      </c>
      <c r="S50" s="186" t="e">
        <f t="shared" si="12"/>
        <v>#N/A</v>
      </c>
      <c r="T50" s="216" t="s">
        <v>3</v>
      </c>
      <c r="U50" s="186" t="e">
        <f t="shared" si="13"/>
        <v>#N/A</v>
      </c>
    </row>
    <row r="51" spans="1:21" ht="14.25">
      <c r="A51">
        <v>1</v>
      </c>
      <c r="B51" s="181">
        <v>50</v>
      </c>
      <c r="C51" s="89">
        <v>7</v>
      </c>
      <c r="D51" s="92" t="str">
        <f>VLOOKUP(C51,Etapes!$B$3:$T$200,2,FALSE)</f>
        <v>Pascal CAUMONT</v>
      </c>
      <c r="E51" s="92" t="str">
        <f>VLOOKUP(C51,Etapes!$B$3:$T$200,3,FALSE)</f>
        <v>CC MADIRAN (65)</v>
      </c>
      <c r="F51" s="91" t="str">
        <f>VLOOKUP(C51,Etapes!$B$3:$T$200,4,FALSE)</f>
        <v>3</v>
      </c>
      <c r="G51" s="225" t="s">
        <v>351</v>
      </c>
      <c r="H51" s="95" t="e">
        <f>VLOOKUP(C51,Etapes!$I$3:$M$200,5,FALSE)</f>
        <v>#N/A</v>
      </c>
      <c r="I51" s="95" t="e">
        <f t="shared" si="7"/>
        <v>#N/A</v>
      </c>
      <c r="J51" s="95" t="e">
        <f>VLOOKUP(C51,Etapes!$P$3:$T$200,5,FALSE)</f>
        <v>#N/A</v>
      </c>
      <c r="K51" s="95" t="e">
        <f t="shared" si="8"/>
        <v>#N/A</v>
      </c>
      <c r="L51" s="184" t="str">
        <f>VLOOKUP(A51,Etapes!$A$3:$T$5,6,FALSE)</f>
        <v>1:59:04,19</v>
      </c>
      <c r="M51" s="185">
        <f t="shared" si="9"/>
        <v>0.0004107638888888876</v>
      </c>
      <c r="N51" s="184" t="str">
        <f>VLOOKUP(A51,Etapes!$A$3:$T$5,13,FALSE)</f>
        <v> </v>
      </c>
      <c r="O51" s="186" t="e">
        <f t="shared" si="10"/>
        <v>#N/A</v>
      </c>
      <c r="P51" s="216" t="s">
        <v>3</v>
      </c>
      <c r="Q51" s="185" t="e">
        <f t="shared" si="11"/>
        <v>#N/A</v>
      </c>
      <c r="R51" s="184" t="str">
        <f>VLOOKUP(A51,Etapes!$A$3:$T$5,20,FALSE)</f>
        <v> </v>
      </c>
      <c r="S51" s="186" t="e">
        <f t="shared" si="12"/>
        <v>#N/A</v>
      </c>
      <c r="T51" s="216" t="s">
        <v>3</v>
      </c>
      <c r="U51" s="186" t="e">
        <f t="shared" si="13"/>
        <v>#N/A</v>
      </c>
    </row>
    <row r="52" spans="1:21" ht="14.25">
      <c r="A52">
        <v>1</v>
      </c>
      <c r="B52" s="181">
        <v>51</v>
      </c>
      <c r="C52" s="89">
        <v>99</v>
      </c>
      <c r="D52" s="92" t="str">
        <f>VLOOKUP(C52,Etapes!$B$3:$T$200,2,FALSE)</f>
        <v>Laurent AIROLDI</v>
      </c>
      <c r="E52" s="92" t="str">
        <f>VLOOKUP(C52,Etapes!$B$3:$T$200,3,FALSE)</f>
        <v>VC MAUVEZINOIS (32)</v>
      </c>
      <c r="F52" s="91" t="str">
        <f>VLOOKUP(C52,Etapes!$B$3:$T$200,4,FALSE)</f>
        <v>3</v>
      </c>
      <c r="G52" s="225" t="s">
        <v>351</v>
      </c>
      <c r="H52" s="95" t="e">
        <f>VLOOKUP(C52,Etapes!$I$3:$M$200,5,FALSE)</f>
        <v>#N/A</v>
      </c>
      <c r="I52" s="95" t="e">
        <f t="shared" si="7"/>
        <v>#N/A</v>
      </c>
      <c r="J52" s="95" t="e">
        <f>VLOOKUP(C52,Etapes!$P$3:$T$200,5,FALSE)</f>
        <v>#N/A</v>
      </c>
      <c r="K52" s="95" t="e">
        <f t="shared" si="8"/>
        <v>#N/A</v>
      </c>
      <c r="L52" s="184" t="str">
        <f>VLOOKUP(A52,Etapes!$A$3:$T$5,6,FALSE)</f>
        <v>1:59:04,19</v>
      </c>
      <c r="M52" s="185">
        <f t="shared" si="9"/>
        <v>0.0004107638888888876</v>
      </c>
      <c r="N52" s="184" t="str">
        <f>VLOOKUP(A52,Etapes!$A$3:$T$5,13,FALSE)</f>
        <v> </v>
      </c>
      <c r="O52" s="186" t="e">
        <f t="shared" si="10"/>
        <v>#N/A</v>
      </c>
      <c r="P52" s="216" t="s">
        <v>3</v>
      </c>
      <c r="Q52" s="185" t="e">
        <f t="shared" si="11"/>
        <v>#N/A</v>
      </c>
      <c r="R52" s="184" t="str">
        <f>VLOOKUP(A52,Etapes!$A$3:$T$5,20,FALSE)</f>
        <v> </v>
      </c>
      <c r="S52" s="186" t="e">
        <f t="shared" si="12"/>
        <v>#N/A</v>
      </c>
      <c r="T52" s="216" t="s">
        <v>3</v>
      </c>
      <c r="U52" s="186" t="e">
        <f t="shared" si="13"/>
        <v>#N/A</v>
      </c>
    </row>
    <row r="53" spans="1:21" ht="14.25">
      <c r="A53">
        <v>1</v>
      </c>
      <c r="B53" s="181">
        <v>52</v>
      </c>
      <c r="C53" s="89">
        <v>12</v>
      </c>
      <c r="D53" s="92" t="str">
        <f>VLOOKUP(C53,Etapes!$B$3:$T$200,2,FALSE)</f>
        <v>Ludovic FABRIE</v>
      </c>
      <c r="E53" s="92" t="str">
        <f>VLOOKUP(C53,Etapes!$B$3:$T$200,3,FALSE)</f>
        <v>ACMO  (87)</v>
      </c>
      <c r="F53" s="91" t="str">
        <f>VLOOKUP(C53,Etapes!$B$3:$T$200,4,FALSE)</f>
        <v>3</v>
      </c>
      <c r="G53" s="225" t="s">
        <v>351</v>
      </c>
      <c r="H53" s="95" t="e">
        <f>VLOOKUP(C53,Etapes!$I$3:$M$200,5,FALSE)</f>
        <v>#N/A</v>
      </c>
      <c r="I53" s="95" t="e">
        <f t="shared" si="7"/>
        <v>#N/A</v>
      </c>
      <c r="J53" s="95" t="e">
        <f>VLOOKUP(C53,Etapes!$P$3:$T$200,5,FALSE)</f>
        <v>#N/A</v>
      </c>
      <c r="K53" s="95" t="e">
        <f t="shared" si="8"/>
        <v>#N/A</v>
      </c>
      <c r="L53" s="184" t="str">
        <f>VLOOKUP(A53,Etapes!$A$3:$T$5,6,FALSE)</f>
        <v>1:59:04,19</v>
      </c>
      <c r="M53" s="185">
        <f t="shared" si="9"/>
        <v>0.0004107638888888876</v>
      </c>
      <c r="N53" s="184" t="str">
        <f>VLOOKUP(A53,Etapes!$A$3:$T$5,13,FALSE)</f>
        <v> </v>
      </c>
      <c r="O53" s="186" t="e">
        <f t="shared" si="10"/>
        <v>#N/A</v>
      </c>
      <c r="P53" s="216" t="s">
        <v>3</v>
      </c>
      <c r="Q53" s="185" t="e">
        <f t="shared" si="11"/>
        <v>#N/A</v>
      </c>
      <c r="R53" s="184" t="str">
        <f>VLOOKUP(A53,Etapes!$A$3:$T$5,20,FALSE)</f>
        <v> </v>
      </c>
      <c r="S53" s="186" t="e">
        <f t="shared" si="12"/>
        <v>#N/A</v>
      </c>
      <c r="T53" s="216" t="s">
        <v>3</v>
      </c>
      <c r="U53" s="186" t="e">
        <f t="shared" si="13"/>
        <v>#N/A</v>
      </c>
    </row>
    <row r="54" spans="1:21" ht="14.25">
      <c r="A54">
        <v>1</v>
      </c>
      <c r="B54" s="181">
        <v>53</v>
      </c>
      <c r="C54" s="89">
        <v>84</v>
      </c>
      <c r="D54" s="92" t="str">
        <f>VLOOKUP(C54,Etapes!$B$3:$T$200,2,FALSE)</f>
        <v>Roman TURROQUES</v>
      </c>
      <c r="E54" s="92" t="str">
        <f>VLOOKUP(C54,Etapes!$B$3:$T$200,3,FALSE)</f>
        <v>AS VILLEMUR CYCLISME (31)</v>
      </c>
      <c r="F54" s="91" t="str">
        <f>VLOOKUP(C54,Etapes!$B$3:$T$200,4,FALSE)</f>
        <v>3</v>
      </c>
      <c r="G54" s="225" t="s">
        <v>351</v>
      </c>
      <c r="H54" s="95" t="e">
        <f>VLOOKUP(C54,Etapes!$I$3:$M$200,5,FALSE)</f>
        <v>#N/A</v>
      </c>
      <c r="I54" s="95" t="e">
        <f t="shared" si="7"/>
        <v>#N/A</v>
      </c>
      <c r="J54" s="95" t="e">
        <f>VLOOKUP(C54,Etapes!$P$3:$T$200,5,FALSE)</f>
        <v>#N/A</v>
      </c>
      <c r="K54" s="95" t="e">
        <f t="shared" si="8"/>
        <v>#N/A</v>
      </c>
      <c r="L54" s="184" t="str">
        <f>VLOOKUP(A54,Etapes!$A$3:$T$5,6,FALSE)</f>
        <v>1:59:04,19</v>
      </c>
      <c r="M54" s="185">
        <f t="shared" si="9"/>
        <v>0.0004107638888888876</v>
      </c>
      <c r="N54" s="184" t="str">
        <f>VLOOKUP(A54,Etapes!$A$3:$T$5,13,FALSE)</f>
        <v> </v>
      </c>
      <c r="O54" s="186" t="e">
        <f t="shared" si="10"/>
        <v>#N/A</v>
      </c>
      <c r="P54" s="216" t="s">
        <v>3</v>
      </c>
      <c r="Q54" s="185" t="e">
        <f t="shared" si="11"/>
        <v>#N/A</v>
      </c>
      <c r="R54" s="184" t="str">
        <f>VLOOKUP(A54,Etapes!$A$3:$T$5,20,FALSE)</f>
        <v> </v>
      </c>
      <c r="S54" s="186" t="e">
        <f t="shared" si="12"/>
        <v>#N/A</v>
      </c>
      <c r="T54" s="216" t="s">
        <v>3</v>
      </c>
      <c r="U54" s="186" t="e">
        <f t="shared" si="13"/>
        <v>#N/A</v>
      </c>
    </row>
    <row r="55" spans="1:21" ht="14.25">
      <c r="A55">
        <v>1</v>
      </c>
      <c r="B55" s="181">
        <v>54</v>
      </c>
      <c r="C55" s="89">
        <v>89</v>
      </c>
      <c r="D55" s="92" t="str">
        <f>VLOOKUP(C55,Etapes!$B$3:$T$200,2,FALSE)</f>
        <v>Jacques FALLIERO</v>
      </c>
      <c r="E55" s="92" t="str">
        <f>VLOOKUP(C55,Etapes!$B$3:$T$200,3,FALSE)</f>
        <v>UV LOURDES (65)</v>
      </c>
      <c r="F55" s="91" t="str">
        <f>VLOOKUP(C55,Etapes!$B$3:$T$200,4,FALSE)</f>
        <v>3</v>
      </c>
      <c r="G55" s="225" t="s">
        <v>351</v>
      </c>
      <c r="H55" s="95" t="e">
        <f>VLOOKUP(C55,Etapes!$I$3:$M$200,5,FALSE)</f>
        <v>#N/A</v>
      </c>
      <c r="I55" s="95" t="e">
        <f t="shared" si="7"/>
        <v>#N/A</v>
      </c>
      <c r="J55" s="95" t="e">
        <f>VLOOKUP(C55,Etapes!$P$3:$T$200,5,FALSE)</f>
        <v>#N/A</v>
      </c>
      <c r="K55" s="95" t="e">
        <f t="shared" si="8"/>
        <v>#N/A</v>
      </c>
      <c r="L55" s="184" t="str">
        <f>VLOOKUP(A55,Etapes!$A$3:$T$5,6,FALSE)</f>
        <v>1:59:04,19</v>
      </c>
      <c r="M55" s="185">
        <f t="shared" si="9"/>
        <v>0.0004107638888888876</v>
      </c>
      <c r="N55" s="184" t="str">
        <f>VLOOKUP(A55,Etapes!$A$3:$T$5,13,FALSE)</f>
        <v> </v>
      </c>
      <c r="O55" s="186" t="e">
        <f t="shared" si="10"/>
        <v>#N/A</v>
      </c>
      <c r="P55" s="216" t="s">
        <v>3</v>
      </c>
      <c r="Q55" s="185" t="e">
        <f t="shared" si="11"/>
        <v>#N/A</v>
      </c>
      <c r="R55" s="184" t="str">
        <f>VLOOKUP(A55,Etapes!$A$3:$T$5,20,FALSE)</f>
        <v> </v>
      </c>
      <c r="S55" s="186" t="e">
        <f t="shared" si="12"/>
        <v>#N/A</v>
      </c>
      <c r="T55" s="216" t="s">
        <v>3</v>
      </c>
      <c r="U55" s="186" t="e">
        <f t="shared" si="13"/>
        <v>#N/A</v>
      </c>
    </row>
    <row r="56" spans="1:21" ht="14.25">
      <c r="A56">
        <v>1</v>
      </c>
      <c r="B56" s="181">
        <v>55</v>
      </c>
      <c r="C56" s="89">
        <v>96</v>
      </c>
      <c r="D56" s="92" t="str">
        <f>VLOOKUP(C56,Etapes!$B$3:$T$200,2,FALSE)</f>
        <v>Franck VERNIS</v>
      </c>
      <c r="E56" s="92" t="str">
        <f>VLOOKUP(C56,Etapes!$B$3:$T$200,3,FALSE)</f>
        <v>EST BEARN CYCLOSPORT (64)</v>
      </c>
      <c r="F56" s="91" t="str">
        <f>VLOOKUP(C56,Etapes!$B$3:$T$200,4,FALSE)</f>
        <v>3</v>
      </c>
      <c r="G56" s="225" t="s">
        <v>351</v>
      </c>
      <c r="H56" s="95" t="e">
        <f>VLOOKUP(C56,Etapes!$I$3:$M$200,5,FALSE)</f>
        <v>#N/A</v>
      </c>
      <c r="I56" s="95" t="e">
        <f t="shared" si="7"/>
        <v>#N/A</v>
      </c>
      <c r="J56" s="95" t="e">
        <f>VLOOKUP(C56,Etapes!$P$3:$T$200,5,FALSE)</f>
        <v>#N/A</v>
      </c>
      <c r="K56" s="95" t="e">
        <f t="shared" si="8"/>
        <v>#N/A</v>
      </c>
      <c r="L56" s="184" t="str">
        <f>VLOOKUP(A56,Etapes!$A$3:$T$5,6,FALSE)</f>
        <v>1:59:04,19</v>
      </c>
      <c r="M56" s="185">
        <f t="shared" si="9"/>
        <v>0.0004107638888888876</v>
      </c>
      <c r="N56" s="184" t="str">
        <f>VLOOKUP(A56,Etapes!$A$3:$T$5,13,FALSE)</f>
        <v> </v>
      </c>
      <c r="O56" s="186" t="e">
        <f t="shared" si="10"/>
        <v>#N/A</v>
      </c>
      <c r="P56" s="216" t="s">
        <v>3</v>
      </c>
      <c r="Q56" s="185" t="e">
        <f t="shared" si="11"/>
        <v>#N/A</v>
      </c>
      <c r="R56" s="184" t="str">
        <f>VLOOKUP(A56,Etapes!$A$3:$T$5,20,FALSE)</f>
        <v> </v>
      </c>
      <c r="S56" s="186" t="e">
        <f t="shared" si="12"/>
        <v>#N/A</v>
      </c>
      <c r="T56" s="216" t="s">
        <v>3</v>
      </c>
      <c r="U56" s="186" t="e">
        <f t="shared" si="13"/>
        <v>#N/A</v>
      </c>
    </row>
    <row r="57" spans="1:21" ht="14.25">
      <c r="A57">
        <v>1</v>
      </c>
      <c r="B57" s="181">
        <v>56</v>
      </c>
      <c r="C57" s="89">
        <v>13</v>
      </c>
      <c r="D57" s="92" t="str">
        <f>VLOOKUP(C57,Etapes!$B$3:$T$200,2,FALSE)</f>
        <v>Sylvain LAFORE</v>
      </c>
      <c r="E57" s="92" t="str">
        <f>VLOOKUP(C57,Etapes!$B$3:$T$200,3,FALSE)</f>
        <v>ACMO  (87)</v>
      </c>
      <c r="F57" s="91" t="str">
        <f>VLOOKUP(C57,Etapes!$B$3:$T$200,4,FALSE)</f>
        <v>3</v>
      </c>
      <c r="G57" s="225" t="s">
        <v>351</v>
      </c>
      <c r="H57" s="95" t="e">
        <f>VLOOKUP(C57,Etapes!$I$3:$M$200,5,FALSE)</f>
        <v>#N/A</v>
      </c>
      <c r="I57" s="95" t="e">
        <f t="shared" si="7"/>
        <v>#N/A</v>
      </c>
      <c r="J57" s="95" t="e">
        <f>VLOOKUP(C57,Etapes!$P$3:$T$200,5,FALSE)</f>
        <v>#N/A</v>
      </c>
      <c r="K57" s="95" t="e">
        <f t="shared" si="8"/>
        <v>#N/A</v>
      </c>
      <c r="L57" s="184" t="str">
        <f>VLOOKUP(A57,Etapes!$A$3:$T$5,6,FALSE)</f>
        <v>1:59:04,19</v>
      </c>
      <c r="M57" s="185">
        <f t="shared" si="9"/>
        <v>0.0004107638888888876</v>
      </c>
      <c r="N57" s="184" t="str">
        <f>VLOOKUP(A57,Etapes!$A$3:$T$5,13,FALSE)</f>
        <v> </v>
      </c>
      <c r="O57" s="186" t="e">
        <f t="shared" si="10"/>
        <v>#N/A</v>
      </c>
      <c r="P57" s="216" t="s">
        <v>3</v>
      </c>
      <c r="Q57" s="185" t="e">
        <f t="shared" si="11"/>
        <v>#N/A</v>
      </c>
      <c r="R57" s="184" t="str">
        <f>VLOOKUP(A57,Etapes!$A$3:$T$5,20,FALSE)</f>
        <v> </v>
      </c>
      <c r="S57" s="186" t="e">
        <f t="shared" si="12"/>
        <v>#N/A</v>
      </c>
      <c r="T57" s="216" t="s">
        <v>3</v>
      </c>
      <c r="U57" s="186" t="e">
        <f t="shared" si="13"/>
        <v>#N/A</v>
      </c>
    </row>
    <row r="58" spans="1:21" ht="14.25">
      <c r="A58">
        <v>1</v>
      </c>
      <c r="B58" s="181">
        <v>57</v>
      </c>
      <c r="C58" s="89">
        <v>65</v>
      </c>
      <c r="D58" s="92" t="str">
        <f>VLOOKUP(C58,Etapes!$B$3:$T$200,2,FALSE)</f>
        <v>Frédéric IGLESIAS</v>
      </c>
      <c r="E58" s="92" t="str">
        <f>VLOOKUP(C58,Etapes!$B$3:$T$200,3,FALSE)</f>
        <v>UC LAVEDAN (65)</v>
      </c>
      <c r="F58" s="91" t="str">
        <f>VLOOKUP(C58,Etapes!$B$3:$T$200,4,FALSE)</f>
        <v>3</v>
      </c>
      <c r="G58" s="225" t="s">
        <v>351</v>
      </c>
      <c r="H58" s="95" t="e">
        <f>VLOOKUP(C58,Etapes!$I$3:$M$200,5,FALSE)</f>
        <v>#N/A</v>
      </c>
      <c r="I58" s="95" t="e">
        <f t="shared" si="7"/>
        <v>#N/A</v>
      </c>
      <c r="J58" s="95" t="e">
        <f>VLOOKUP(C58,Etapes!$P$3:$T$200,5,FALSE)</f>
        <v>#N/A</v>
      </c>
      <c r="K58" s="95" t="e">
        <f t="shared" si="8"/>
        <v>#N/A</v>
      </c>
      <c r="L58" s="184" t="str">
        <f>VLOOKUP(A58,Etapes!$A$3:$T$5,6,FALSE)</f>
        <v>1:59:04,19</v>
      </c>
      <c r="M58" s="185">
        <f t="shared" si="9"/>
        <v>0.0004107638888888876</v>
      </c>
      <c r="N58" s="184" t="str">
        <f>VLOOKUP(A58,Etapes!$A$3:$T$5,13,FALSE)</f>
        <v> </v>
      </c>
      <c r="O58" s="186" t="e">
        <f t="shared" si="10"/>
        <v>#N/A</v>
      </c>
      <c r="P58" s="216" t="s">
        <v>3</v>
      </c>
      <c r="Q58" s="185" t="e">
        <f t="shared" si="11"/>
        <v>#N/A</v>
      </c>
      <c r="R58" s="184" t="str">
        <f>VLOOKUP(A58,Etapes!$A$3:$T$5,20,FALSE)</f>
        <v> </v>
      </c>
      <c r="S58" s="186" t="e">
        <f t="shared" si="12"/>
        <v>#N/A</v>
      </c>
      <c r="T58" s="216" t="s">
        <v>3</v>
      </c>
      <c r="U58" s="186" t="e">
        <f t="shared" si="13"/>
        <v>#N/A</v>
      </c>
    </row>
    <row r="59" spans="1:21" ht="14.25">
      <c r="A59">
        <v>1</v>
      </c>
      <c r="B59" s="181">
        <v>58</v>
      </c>
      <c r="C59" s="89">
        <v>19</v>
      </c>
      <c r="D59" s="92" t="str">
        <f>VLOOKUP(C59,Etapes!$B$3:$T$200,2,FALSE)</f>
        <v>Nicolas GLACIAL</v>
      </c>
      <c r="E59" s="92" t="str">
        <f>VLOOKUP(C59,Etapes!$B$3:$T$200,3,FALSE)</f>
        <v>FIRSTEAM (64)</v>
      </c>
      <c r="F59" s="91" t="str">
        <f>VLOOKUP(C59,Etapes!$B$3:$T$200,4,FALSE)</f>
        <v>3</v>
      </c>
      <c r="G59" s="225" t="s">
        <v>351</v>
      </c>
      <c r="H59" s="95" t="e">
        <f>VLOOKUP(C59,Etapes!$I$3:$M$200,5,FALSE)</f>
        <v>#N/A</v>
      </c>
      <c r="I59" s="95" t="e">
        <f t="shared" si="7"/>
        <v>#N/A</v>
      </c>
      <c r="J59" s="95" t="e">
        <f>VLOOKUP(C59,Etapes!$P$3:$T$200,5,FALSE)</f>
        <v>#N/A</v>
      </c>
      <c r="K59" s="95" t="e">
        <f t="shared" si="8"/>
        <v>#N/A</v>
      </c>
      <c r="L59" s="184" t="str">
        <f>VLOOKUP(A59,Etapes!$A$3:$T$5,6,FALSE)</f>
        <v>1:59:04,19</v>
      </c>
      <c r="M59" s="185">
        <f t="shared" si="9"/>
        <v>0.0004107638888888876</v>
      </c>
      <c r="N59" s="184" t="str">
        <f>VLOOKUP(A59,Etapes!$A$3:$T$5,13,FALSE)</f>
        <v> </v>
      </c>
      <c r="O59" s="186" t="e">
        <f t="shared" si="10"/>
        <v>#N/A</v>
      </c>
      <c r="P59" s="216" t="s">
        <v>3</v>
      </c>
      <c r="Q59" s="185" t="e">
        <f t="shared" si="11"/>
        <v>#N/A</v>
      </c>
      <c r="R59" s="184" t="str">
        <f>VLOOKUP(A59,Etapes!$A$3:$T$5,20,FALSE)</f>
        <v> </v>
      </c>
      <c r="S59" s="186" t="e">
        <f t="shared" si="12"/>
        <v>#N/A</v>
      </c>
      <c r="T59" s="216" t="s">
        <v>3</v>
      </c>
      <c r="U59" s="186" t="e">
        <f t="shared" si="13"/>
        <v>#N/A</v>
      </c>
    </row>
    <row r="60" spans="1:21" ht="14.25">
      <c r="A60">
        <v>1</v>
      </c>
      <c r="B60" s="181">
        <v>59</v>
      </c>
      <c r="C60" s="89">
        <v>36</v>
      </c>
      <c r="D60" s="92" t="str">
        <f>VLOOKUP(C60,Etapes!$B$3:$T$200,2,FALSE)</f>
        <v>Auguste COUTINHO</v>
      </c>
      <c r="E60" s="92" t="str">
        <f>VLOOKUP(C60,Etapes!$B$3:$T$200,3,FALSE)</f>
        <v>ST GAUDENS (31)</v>
      </c>
      <c r="F60" s="91" t="str">
        <f>VLOOKUP(C60,Etapes!$B$3:$T$200,4,FALSE)</f>
        <v>3</v>
      </c>
      <c r="G60" s="225" t="s">
        <v>351</v>
      </c>
      <c r="H60" s="95" t="e">
        <f>VLOOKUP(C60,Etapes!$I$3:$M$200,5,FALSE)</f>
        <v>#N/A</v>
      </c>
      <c r="I60" s="95" t="e">
        <f t="shared" si="7"/>
        <v>#N/A</v>
      </c>
      <c r="J60" s="95" t="e">
        <f>VLOOKUP(C60,Etapes!$P$3:$T$200,5,FALSE)</f>
        <v>#N/A</v>
      </c>
      <c r="K60" s="95" t="e">
        <f t="shared" si="8"/>
        <v>#N/A</v>
      </c>
      <c r="L60" s="184" t="str">
        <f>VLOOKUP(A60,Etapes!$A$3:$T$5,6,FALSE)</f>
        <v>1:59:04,19</v>
      </c>
      <c r="M60" s="185">
        <f t="shared" si="9"/>
        <v>0.0004107638888888876</v>
      </c>
      <c r="N60" s="184" t="str">
        <f>VLOOKUP(A60,Etapes!$A$3:$T$5,13,FALSE)</f>
        <v> </v>
      </c>
      <c r="O60" s="186" t="e">
        <f t="shared" si="10"/>
        <v>#N/A</v>
      </c>
      <c r="P60" s="216" t="s">
        <v>3</v>
      </c>
      <c r="Q60" s="185" t="e">
        <f t="shared" si="11"/>
        <v>#N/A</v>
      </c>
      <c r="R60" s="184" t="str">
        <f>VLOOKUP(A60,Etapes!$A$3:$T$5,20,FALSE)</f>
        <v> </v>
      </c>
      <c r="S60" s="186" t="e">
        <f t="shared" si="12"/>
        <v>#N/A</v>
      </c>
      <c r="T60" s="216" t="s">
        <v>3</v>
      </c>
      <c r="U60" s="186" t="e">
        <f t="shared" si="13"/>
        <v>#N/A</v>
      </c>
    </row>
    <row r="61" spans="1:21" ht="14.25">
      <c r="A61">
        <v>1</v>
      </c>
      <c r="B61" s="181">
        <v>60</v>
      </c>
      <c r="C61" s="89">
        <v>38</v>
      </c>
      <c r="D61" s="92" t="str">
        <f>VLOOKUP(C61,Etapes!$B$3:$T$200,2,FALSE)</f>
        <v>Mattias MICAS</v>
      </c>
      <c r="E61" s="92" t="str">
        <f>VLOOKUP(C61,Etapes!$B$3:$T$200,3,FALSE)</f>
        <v>ST GAUDENS (31)</v>
      </c>
      <c r="F61" s="91" t="str">
        <f>VLOOKUP(C61,Etapes!$B$3:$T$200,4,FALSE)</f>
        <v>3</v>
      </c>
      <c r="G61" s="225" t="s">
        <v>351</v>
      </c>
      <c r="H61" s="95" t="e">
        <f>VLOOKUP(C61,Etapes!$I$3:$M$200,5,FALSE)</f>
        <v>#N/A</v>
      </c>
      <c r="I61" s="95" t="e">
        <f t="shared" si="7"/>
        <v>#N/A</v>
      </c>
      <c r="J61" s="95" t="e">
        <f>VLOOKUP(C61,Etapes!$P$3:$T$200,5,FALSE)</f>
        <v>#N/A</v>
      </c>
      <c r="K61" s="95" t="e">
        <f t="shared" si="8"/>
        <v>#N/A</v>
      </c>
      <c r="L61" s="184" t="str">
        <f>VLOOKUP(A61,Etapes!$A$3:$T$5,6,FALSE)</f>
        <v>1:59:04,19</v>
      </c>
      <c r="M61" s="185">
        <f t="shared" si="9"/>
        <v>0.0004107638888888876</v>
      </c>
      <c r="N61" s="184" t="str">
        <f>VLOOKUP(A61,Etapes!$A$3:$T$5,13,FALSE)</f>
        <v> </v>
      </c>
      <c r="O61" s="186" t="e">
        <f t="shared" si="10"/>
        <v>#N/A</v>
      </c>
      <c r="P61" s="216" t="s">
        <v>3</v>
      </c>
      <c r="Q61" s="185" t="e">
        <f t="shared" si="11"/>
        <v>#N/A</v>
      </c>
      <c r="R61" s="184" t="str">
        <f>VLOOKUP(A61,Etapes!$A$3:$T$5,20,FALSE)</f>
        <v> </v>
      </c>
      <c r="S61" s="186" t="e">
        <f t="shared" si="12"/>
        <v>#N/A</v>
      </c>
      <c r="T61" s="216" t="s">
        <v>3</v>
      </c>
      <c r="U61" s="186" t="e">
        <f t="shared" si="13"/>
        <v>#N/A</v>
      </c>
    </row>
    <row r="62" spans="1:21" ht="14.25">
      <c r="A62">
        <v>1</v>
      </c>
      <c r="B62" s="181">
        <v>61</v>
      </c>
      <c r="C62" s="89">
        <v>62</v>
      </c>
      <c r="D62" s="92" t="str">
        <f>VLOOKUP(C62,Etapes!$B$3:$T$200,2,FALSE)</f>
        <v>Xavier DAVIA</v>
      </c>
      <c r="E62" s="92" t="str">
        <f>VLOOKUP(C62,Etapes!$B$3:$T$200,3,FALSE)</f>
        <v>UC LAVEDAN (65)</v>
      </c>
      <c r="F62" s="91" t="str">
        <f>VLOOKUP(C62,Etapes!$B$3:$T$200,4,FALSE)</f>
        <v>3</v>
      </c>
      <c r="G62" s="225" t="s">
        <v>351</v>
      </c>
      <c r="H62" s="95" t="e">
        <f>VLOOKUP(C62,Etapes!$I$3:$M$200,5,FALSE)</f>
        <v>#N/A</v>
      </c>
      <c r="I62" s="95" t="e">
        <f t="shared" si="7"/>
        <v>#N/A</v>
      </c>
      <c r="J62" s="95" t="e">
        <f>VLOOKUP(C62,Etapes!$P$3:$T$200,5,FALSE)</f>
        <v>#N/A</v>
      </c>
      <c r="K62" s="95" t="e">
        <f t="shared" si="8"/>
        <v>#N/A</v>
      </c>
      <c r="L62" s="184" t="str">
        <f>VLOOKUP(A62,Etapes!$A$3:$T$5,6,FALSE)</f>
        <v>1:59:04,19</v>
      </c>
      <c r="M62" s="185">
        <f t="shared" si="9"/>
        <v>0.0004107638888888876</v>
      </c>
      <c r="N62" s="184" t="str">
        <f>VLOOKUP(A62,Etapes!$A$3:$T$5,13,FALSE)</f>
        <v> </v>
      </c>
      <c r="O62" s="186" t="e">
        <f t="shared" si="10"/>
        <v>#N/A</v>
      </c>
      <c r="P62" s="216" t="s">
        <v>3</v>
      </c>
      <c r="Q62" s="185" t="e">
        <f t="shared" si="11"/>
        <v>#N/A</v>
      </c>
      <c r="R62" s="184" t="str">
        <f>VLOOKUP(A62,Etapes!$A$3:$T$5,20,FALSE)</f>
        <v> </v>
      </c>
      <c r="S62" s="186" t="e">
        <f t="shared" si="12"/>
        <v>#N/A</v>
      </c>
      <c r="T62" s="216" t="s">
        <v>3</v>
      </c>
      <c r="U62" s="186" t="e">
        <f t="shared" si="13"/>
        <v>#N/A</v>
      </c>
    </row>
    <row r="63" spans="1:21" ht="14.25">
      <c r="A63">
        <v>1</v>
      </c>
      <c r="B63" s="181">
        <v>62</v>
      </c>
      <c r="C63" s="89">
        <v>27</v>
      </c>
      <c r="D63" s="92" t="str">
        <f>VLOOKUP(C63,Etapes!$B$3:$T$200,2,FALSE)</f>
        <v>José CORREIA</v>
      </c>
      <c r="E63" s="92" t="str">
        <f>VLOOKUP(C63,Etapes!$B$3:$T$200,3,FALSE)</f>
        <v>CASTELMAYRAN (82)</v>
      </c>
      <c r="F63" s="91" t="str">
        <f>VLOOKUP(C63,Etapes!$B$3:$T$200,4,FALSE)</f>
        <v>3</v>
      </c>
      <c r="G63" s="225" t="s">
        <v>351</v>
      </c>
      <c r="H63" s="95" t="e">
        <f>VLOOKUP(C63,Etapes!$I$3:$M$200,5,FALSE)</f>
        <v>#N/A</v>
      </c>
      <c r="I63" s="95" t="e">
        <f t="shared" si="7"/>
        <v>#N/A</v>
      </c>
      <c r="J63" s="95" t="e">
        <f>VLOOKUP(C63,Etapes!$P$3:$T$200,5,FALSE)</f>
        <v>#N/A</v>
      </c>
      <c r="K63" s="95" t="e">
        <f t="shared" si="8"/>
        <v>#N/A</v>
      </c>
      <c r="L63" s="184" t="str">
        <f>VLOOKUP(A63,Etapes!$A$3:$T$5,6,FALSE)</f>
        <v>1:59:04,19</v>
      </c>
      <c r="M63" s="185">
        <f t="shared" si="9"/>
        <v>0.0004107638888888876</v>
      </c>
      <c r="N63" s="184" t="str">
        <f>VLOOKUP(A63,Etapes!$A$3:$T$5,13,FALSE)</f>
        <v> </v>
      </c>
      <c r="O63" s="186" t="e">
        <f t="shared" si="10"/>
        <v>#N/A</v>
      </c>
      <c r="P63" s="216" t="s">
        <v>3</v>
      </c>
      <c r="Q63" s="185" t="e">
        <f t="shared" si="11"/>
        <v>#N/A</v>
      </c>
      <c r="R63" s="184" t="str">
        <f>VLOOKUP(A63,Etapes!$A$3:$T$5,20,FALSE)</f>
        <v> </v>
      </c>
      <c r="S63" s="186" t="e">
        <f t="shared" si="12"/>
        <v>#N/A</v>
      </c>
      <c r="T63" s="216" t="s">
        <v>3</v>
      </c>
      <c r="U63" s="186" t="e">
        <f t="shared" si="13"/>
        <v>#N/A</v>
      </c>
    </row>
    <row r="64" spans="1:21" ht="14.25">
      <c r="A64">
        <v>1</v>
      </c>
      <c r="B64" s="181">
        <v>63</v>
      </c>
      <c r="C64" s="89">
        <v>92</v>
      </c>
      <c r="D64" s="92" t="str">
        <f>VLOOKUP(C64,Etapes!$B$3:$T$200,2,FALSE)</f>
        <v>Pierre Alexandre GAREL</v>
      </c>
      <c r="E64" s="92" t="str">
        <f>VLOOKUP(C64,Etapes!$B$3:$T$200,3,FALSE)</f>
        <v>UV LOURDES (65)</v>
      </c>
      <c r="F64" s="91" t="str">
        <f>VLOOKUP(C64,Etapes!$B$3:$T$200,4,FALSE)</f>
        <v>3</v>
      </c>
      <c r="G64" s="225" t="s">
        <v>351</v>
      </c>
      <c r="H64" s="95" t="e">
        <f>VLOOKUP(C64,Etapes!$I$3:$M$200,5,FALSE)</f>
        <v>#N/A</v>
      </c>
      <c r="I64" s="95" t="e">
        <f t="shared" si="7"/>
        <v>#N/A</v>
      </c>
      <c r="J64" s="95" t="e">
        <f>VLOOKUP(C64,Etapes!$P$3:$T$200,5,FALSE)</f>
        <v>#N/A</v>
      </c>
      <c r="K64" s="95" t="e">
        <f t="shared" si="8"/>
        <v>#N/A</v>
      </c>
      <c r="L64" s="184" t="str">
        <f>VLOOKUP(A64,Etapes!$A$3:$T$5,6,FALSE)</f>
        <v>1:59:04,19</v>
      </c>
      <c r="M64" s="185">
        <f t="shared" si="9"/>
        <v>0.0004107638888888876</v>
      </c>
      <c r="N64" s="184" t="str">
        <f>VLOOKUP(A64,Etapes!$A$3:$T$5,13,FALSE)</f>
        <v> </v>
      </c>
      <c r="O64" s="186" t="e">
        <f t="shared" si="10"/>
        <v>#N/A</v>
      </c>
      <c r="P64" s="216" t="s">
        <v>3</v>
      </c>
      <c r="Q64" s="185" t="e">
        <f t="shared" si="11"/>
        <v>#N/A</v>
      </c>
      <c r="R64" s="184" t="str">
        <f>VLOOKUP(A64,Etapes!$A$3:$T$5,20,FALSE)</f>
        <v> </v>
      </c>
      <c r="S64" s="186" t="e">
        <f t="shared" si="12"/>
        <v>#N/A</v>
      </c>
      <c r="T64" s="216" t="s">
        <v>3</v>
      </c>
      <c r="U64" s="186" t="e">
        <f t="shared" si="13"/>
        <v>#N/A</v>
      </c>
    </row>
    <row r="65" spans="1:21" ht="14.25">
      <c r="A65">
        <v>1</v>
      </c>
      <c r="B65" s="181">
        <v>64</v>
      </c>
      <c r="C65" s="89">
        <v>14</v>
      </c>
      <c r="D65" s="92" t="str">
        <f>VLOOKUP(C65,Etapes!$B$3:$T$200,2,FALSE)</f>
        <v>Laurent MARGINIER</v>
      </c>
      <c r="E65" s="92" t="str">
        <f>VLOOKUP(C65,Etapes!$B$3:$T$200,3,FALSE)</f>
        <v>ACMO  (87)</v>
      </c>
      <c r="F65" s="91" t="str">
        <f>VLOOKUP(C65,Etapes!$B$3:$T$200,4,FALSE)</f>
        <v>3</v>
      </c>
      <c r="G65" s="225" t="s">
        <v>351</v>
      </c>
      <c r="H65" s="95" t="e">
        <f>VLOOKUP(C65,Etapes!$I$3:$M$200,5,FALSE)</f>
        <v>#N/A</v>
      </c>
      <c r="I65" s="95" t="e">
        <f t="shared" si="7"/>
        <v>#N/A</v>
      </c>
      <c r="J65" s="95" t="e">
        <f>VLOOKUP(C65,Etapes!$P$3:$T$200,5,FALSE)</f>
        <v>#N/A</v>
      </c>
      <c r="K65" s="95" t="e">
        <f t="shared" si="8"/>
        <v>#N/A</v>
      </c>
      <c r="L65" s="184" t="str">
        <f>VLOOKUP(A65,Etapes!$A$3:$T$5,6,FALSE)</f>
        <v>1:59:04,19</v>
      </c>
      <c r="M65" s="185">
        <f t="shared" si="9"/>
        <v>0.0004107638888888876</v>
      </c>
      <c r="N65" s="184" t="str">
        <f>VLOOKUP(A65,Etapes!$A$3:$T$5,13,FALSE)</f>
        <v> </v>
      </c>
      <c r="O65" s="186" t="e">
        <f t="shared" si="10"/>
        <v>#N/A</v>
      </c>
      <c r="P65" s="216" t="s">
        <v>3</v>
      </c>
      <c r="Q65" s="185" t="e">
        <f t="shared" si="11"/>
        <v>#N/A</v>
      </c>
      <c r="R65" s="184" t="str">
        <f>VLOOKUP(A65,Etapes!$A$3:$T$5,20,FALSE)</f>
        <v> </v>
      </c>
      <c r="S65" s="186" t="e">
        <f t="shared" si="12"/>
        <v>#N/A</v>
      </c>
      <c r="T65" s="216" t="s">
        <v>3</v>
      </c>
      <c r="U65" s="186" t="e">
        <f t="shared" si="13"/>
        <v>#N/A</v>
      </c>
    </row>
    <row r="66" spans="1:21" ht="14.25">
      <c r="A66">
        <v>1</v>
      </c>
      <c r="B66" s="181">
        <v>65</v>
      </c>
      <c r="C66" s="89">
        <v>24</v>
      </c>
      <c r="D66" s="92" t="str">
        <f>VLOOKUP(C66,Etapes!$B$3:$T$200,2,FALSE)</f>
        <v>Jérémy BLANCHET</v>
      </c>
      <c r="E66" s="92" t="str">
        <f>VLOOKUP(C66,Etapes!$B$3:$T$200,3,FALSE)</f>
        <v>CASTELMAYRAN (82)</v>
      </c>
      <c r="F66" s="91" t="str">
        <f>VLOOKUP(C66,Etapes!$B$3:$T$200,4,FALSE)</f>
        <v>3</v>
      </c>
      <c r="G66" s="225" t="s">
        <v>351</v>
      </c>
      <c r="H66" s="95" t="e">
        <f>VLOOKUP(C66,Etapes!$I$3:$M$200,5,FALSE)</f>
        <v>#N/A</v>
      </c>
      <c r="I66" s="95" t="e">
        <f aca="true" t="shared" si="14" ref="I66:I97">G66+H66</f>
        <v>#N/A</v>
      </c>
      <c r="J66" s="95" t="e">
        <f>VLOOKUP(C66,Etapes!$P$3:$T$200,5,FALSE)</f>
        <v>#N/A</v>
      </c>
      <c r="K66" s="95" t="e">
        <f aca="true" t="shared" si="15" ref="K66:K97">G66+H66+J66</f>
        <v>#N/A</v>
      </c>
      <c r="L66" s="184" t="str">
        <f>VLOOKUP(A66,Etapes!$A$3:$T$5,6,FALSE)</f>
        <v>1:59:04,19</v>
      </c>
      <c r="M66" s="185">
        <f aca="true" t="shared" si="16" ref="M66:M97">G66-L66</f>
        <v>0.0004107638888888876</v>
      </c>
      <c r="N66" s="184" t="str">
        <f>VLOOKUP(A66,Etapes!$A$3:$T$5,13,FALSE)</f>
        <v> </v>
      </c>
      <c r="O66" s="186" t="e">
        <f aca="true" t="shared" si="17" ref="O66:O97">H66-N66</f>
        <v>#N/A</v>
      </c>
      <c r="P66" s="216" t="s">
        <v>3</v>
      </c>
      <c r="Q66" s="185" t="e">
        <f aca="true" t="shared" si="18" ref="Q66:Q97">I66-P66</f>
        <v>#N/A</v>
      </c>
      <c r="R66" s="184" t="str">
        <f>VLOOKUP(A66,Etapes!$A$3:$T$5,20,FALSE)</f>
        <v> </v>
      </c>
      <c r="S66" s="186" t="e">
        <f aca="true" t="shared" si="19" ref="S66:S97">J66-R66</f>
        <v>#N/A</v>
      </c>
      <c r="T66" s="216" t="s">
        <v>3</v>
      </c>
      <c r="U66" s="186" t="e">
        <f aca="true" t="shared" si="20" ref="U66:U97">K66-T66</f>
        <v>#N/A</v>
      </c>
    </row>
    <row r="67" spans="1:21" ht="14.25">
      <c r="A67">
        <v>1</v>
      </c>
      <c r="B67" s="181">
        <v>66</v>
      </c>
      <c r="C67" s="89">
        <v>43</v>
      </c>
      <c r="D67" s="92" t="str">
        <f>VLOOKUP(C67,Etapes!$B$3:$T$200,2,FALSE)</f>
        <v>David LOCATELLI</v>
      </c>
      <c r="E67" s="92" t="str">
        <f>VLOOKUP(C67,Etapes!$B$3:$T$200,3,FALSE)</f>
        <v>PAU VELO (64)</v>
      </c>
      <c r="F67" s="91" t="str">
        <f>VLOOKUP(C67,Etapes!$B$3:$T$200,4,FALSE)</f>
        <v>3</v>
      </c>
      <c r="G67" s="225" t="s">
        <v>351</v>
      </c>
      <c r="H67" s="95" t="e">
        <f>VLOOKUP(C67,Etapes!$I$3:$M$200,5,FALSE)</f>
        <v>#N/A</v>
      </c>
      <c r="I67" s="95" t="e">
        <f t="shared" si="14"/>
        <v>#N/A</v>
      </c>
      <c r="J67" s="95" t="e">
        <f>VLOOKUP(C67,Etapes!$P$3:$T$200,5,FALSE)</f>
        <v>#N/A</v>
      </c>
      <c r="K67" s="95" t="e">
        <f t="shared" si="15"/>
        <v>#N/A</v>
      </c>
      <c r="L67" s="184" t="str">
        <f>VLOOKUP(A67,Etapes!$A$3:$T$5,6,FALSE)</f>
        <v>1:59:04,19</v>
      </c>
      <c r="M67" s="185">
        <f t="shared" si="16"/>
        <v>0.0004107638888888876</v>
      </c>
      <c r="N67" s="184" t="str">
        <f>VLOOKUP(A67,Etapes!$A$3:$T$5,13,FALSE)</f>
        <v> </v>
      </c>
      <c r="O67" s="186" t="e">
        <f t="shared" si="17"/>
        <v>#N/A</v>
      </c>
      <c r="P67" s="216" t="s">
        <v>3</v>
      </c>
      <c r="Q67" s="185" t="e">
        <f t="shared" si="18"/>
        <v>#N/A</v>
      </c>
      <c r="R67" s="184" t="str">
        <f>VLOOKUP(A67,Etapes!$A$3:$T$5,20,FALSE)</f>
        <v> </v>
      </c>
      <c r="S67" s="186" t="e">
        <f t="shared" si="19"/>
        <v>#N/A</v>
      </c>
      <c r="T67" s="216" t="s">
        <v>3</v>
      </c>
      <c r="U67" s="186" t="e">
        <f t="shared" si="20"/>
        <v>#N/A</v>
      </c>
    </row>
    <row r="68" spans="1:21" ht="14.25">
      <c r="A68">
        <v>1</v>
      </c>
      <c r="B68" s="181">
        <v>67</v>
      </c>
      <c r="C68" s="89">
        <v>18</v>
      </c>
      <c r="D68" s="92" t="str">
        <f>VLOOKUP(C68,Etapes!$B$3:$T$200,2,FALSE)</f>
        <v>Julien DUPONT</v>
      </c>
      <c r="E68" s="92" t="str">
        <f>VLOOKUP(C68,Etapes!$B$3:$T$200,3,FALSE)</f>
        <v>FIRSTEAM (64)</v>
      </c>
      <c r="F68" s="91" t="str">
        <f>VLOOKUP(C68,Etapes!$B$3:$T$200,4,FALSE)</f>
        <v>3</v>
      </c>
      <c r="G68" s="225" t="s">
        <v>351</v>
      </c>
      <c r="H68" s="95" t="e">
        <f>VLOOKUP(C68,Etapes!$I$3:$M$200,5,FALSE)</f>
        <v>#N/A</v>
      </c>
      <c r="I68" s="95" t="e">
        <f t="shared" si="14"/>
        <v>#N/A</v>
      </c>
      <c r="J68" s="95" t="e">
        <f>VLOOKUP(C68,Etapes!$P$3:$T$200,5,FALSE)</f>
        <v>#N/A</v>
      </c>
      <c r="K68" s="95" t="e">
        <f t="shared" si="15"/>
        <v>#N/A</v>
      </c>
      <c r="L68" s="184" t="str">
        <f>VLOOKUP(A68,Etapes!$A$3:$T$5,6,FALSE)</f>
        <v>1:59:04,19</v>
      </c>
      <c r="M68" s="185">
        <f t="shared" si="16"/>
        <v>0.0004107638888888876</v>
      </c>
      <c r="N68" s="184" t="str">
        <f>VLOOKUP(A68,Etapes!$A$3:$T$5,13,FALSE)</f>
        <v> </v>
      </c>
      <c r="O68" s="186" t="e">
        <f t="shared" si="17"/>
        <v>#N/A</v>
      </c>
      <c r="P68" s="216" t="s">
        <v>3</v>
      </c>
      <c r="Q68" s="185" t="e">
        <f t="shared" si="18"/>
        <v>#N/A</v>
      </c>
      <c r="R68" s="184" t="str">
        <f>VLOOKUP(A68,Etapes!$A$3:$T$5,20,FALSE)</f>
        <v> </v>
      </c>
      <c r="S68" s="186" t="e">
        <f t="shared" si="19"/>
        <v>#N/A</v>
      </c>
      <c r="T68" s="216" t="s">
        <v>3</v>
      </c>
      <c r="U68" s="186" t="e">
        <f t="shared" si="20"/>
        <v>#N/A</v>
      </c>
    </row>
    <row r="69" spans="1:21" ht="14.25">
      <c r="A69">
        <v>1</v>
      </c>
      <c r="B69" s="181">
        <v>68</v>
      </c>
      <c r="C69" s="89">
        <v>25</v>
      </c>
      <c r="D69" s="92" t="str">
        <f>VLOOKUP(C69,Etapes!$B$3:$T$200,2,FALSE)</f>
        <v>Anthony PEFOURQUE</v>
      </c>
      <c r="E69" s="92" t="str">
        <f>VLOOKUP(C69,Etapes!$B$3:$T$200,3,FALSE)</f>
        <v>CASTELMAYRAN (82)</v>
      </c>
      <c r="F69" s="91" t="str">
        <f>VLOOKUP(C69,Etapes!$B$3:$T$200,4,FALSE)</f>
        <v>3</v>
      </c>
      <c r="G69" s="225" t="s">
        <v>351</v>
      </c>
      <c r="H69" s="95" t="e">
        <f>VLOOKUP(C69,Etapes!$I$3:$M$200,5,FALSE)</f>
        <v>#N/A</v>
      </c>
      <c r="I69" s="95" t="e">
        <f t="shared" si="14"/>
        <v>#N/A</v>
      </c>
      <c r="J69" s="95" t="e">
        <f>VLOOKUP(C69,Etapes!$P$3:$T$200,5,FALSE)</f>
        <v>#N/A</v>
      </c>
      <c r="K69" s="95" t="e">
        <f t="shared" si="15"/>
        <v>#N/A</v>
      </c>
      <c r="L69" s="184" t="str">
        <f>VLOOKUP(A69,Etapes!$A$3:$T$5,6,FALSE)</f>
        <v>1:59:04,19</v>
      </c>
      <c r="M69" s="185">
        <f t="shared" si="16"/>
        <v>0.0004107638888888876</v>
      </c>
      <c r="N69" s="184" t="str">
        <f>VLOOKUP(A69,Etapes!$A$3:$T$5,13,FALSE)</f>
        <v> </v>
      </c>
      <c r="O69" s="186" t="e">
        <f t="shared" si="17"/>
        <v>#N/A</v>
      </c>
      <c r="P69" s="216" t="s">
        <v>3</v>
      </c>
      <c r="Q69" s="185" t="e">
        <f t="shared" si="18"/>
        <v>#N/A</v>
      </c>
      <c r="R69" s="184" t="str">
        <f>VLOOKUP(A69,Etapes!$A$3:$T$5,20,FALSE)</f>
        <v> </v>
      </c>
      <c r="S69" s="186" t="e">
        <f t="shared" si="19"/>
        <v>#N/A</v>
      </c>
      <c r="T69" s="216" t="s">
        <v>3</v>
      </c>
      <c r="U69" s="186" t="e">
        <f t="shared" si="20"/>
        <v>#N/A</v>
      </c>
    </row>
    <row r="70" spans="1:21" ht="14.25">
      <c r="A70">
        <v>1</v>
      </c>
      <c r="B70" s="181">
        <v>69</v>
      </c>
      <c r="C70" s="89">
        <v>66</v>
      </c>
      <c r="D70" s="92" t="str">
        <f>VLOOKUP(C70,Etapes!$B$3:$T$200,2,FALSE)</f>
        <v>Joffrey LEDOUX</v>
      </c>
      <c r="E70" s="92" t="str">
        <f>VLOOKUP(C70,Etapes!$B$3:$T$200,3,FALSE)</f>
        <v>UC LAVEDAN (65)</v>
      </c>
      <c r="F70" s="91" t="str">
        <f>VLOOKUP(C70,Etapes!$B$3:$T$200,4,FALSE)</f>
        <v>3</v>
      </c>
      <c r="G70" s="225" t="s">
        <v>351</v>
      </c>
      <c r="H70" s="95" t="e">
        <f>VLOOKUP(C70,Etapes!$I$3:$M$200,5,FALSE)</f>
        <v>#N/A</v>
      </c>
      <c r="I70" s="95" t="e">
        <f t="shared" si="14"/>
        <v>#N/A</v>
      </c>
      <c r="J70" s="95" t="e">
        <f>VLOOKUP(C70,Etapes!$P$3:$T$200,5,FALSE)</f>
        <v>#N/A</v>
      </c>
      <c r="K70" s="95" t="e">
        <f t="shared" si="15"/>
        <v>#N/A</v>
      </c>
      <c r="L70" s="184" t="str">
        <f>VLOOKUP(A70,Etapes!$A$3:$T$5,6,FALSE)</f>
        <v>1:59:04,19</v>
      </c>
      <c r="M70" s="185">
        <f t="shared" si="16"/>
        <v>0.0004107638888888876</v>
      </c>
      <c r="N70" s="184" t="str">
        <f>VLOOKUP(A70,Etapes!$A$3:$T$5,13,FALSE)</f>
        <v> </v>
      </c>
      <c r="O70" s="186" t="e">
        <f t="shared" si="17"/>
        <v>#N/A</v>
      </c>
      <c r="P70" s="216" t="s">
        <v>3</v>
      </c>
      <c r="Q70" s="185" t="e">
        <f t="shared" si="18"/>
        <v>#N/A</v>
      </c>
      <c r="R70" s="184" t="str">
        <f>VLOOKUP(A70,Etapes!$A$3:$T$5,20,FALSE)</f>
        <v> </v>
      </c>
      <c r="S70" s="186" t="e">
        <f t="shared" si="19"/>
        <v>#N/A</v>
      </c>
      <c r="T70" s="216" t="s">
        <v>3</v>
      </c>
      <c r="U70" s="186" t="e">
        <f t="shared" si="20"/>
        <v>#N/A</v>
      </c>
    </row>
    <row r="71" spans="1:21" ht="14.25">
      <c r="A71">
        <v>1</v>
      </c>
      <c r="B71" s="181">
        <v>70</v>
      </c>
      <c r="C71" s="89">
        <v>72</v>
      </c>
      <c r="D71" s="92" t="str">
        <f>VLOOKUP(C71,Etapes!$B$3:$T$200,2,FALSE)</f>
        <v>Stéphane LOUBET</v>
      </c>
      <c r="E71" s="92" t="str">
        <f>VLOOKUP(C71,Etapes!$B$3:$T$200,3,FALSE)</f>
        <v>COUSERANS (09)</v>
      </c>
      <c r="F71" s="91" t="str">
        <f>VLOOKUP(C71,Etapes!$B$3:$T$200,4,FALSE)</f>
        <v>3</v>
      </c>
      <c r="G71" s="225" t="s">
        <v>351</v>
      </c>
      <c r="H71" s="95" t="e">
        <f>VLOOKUP(C71,Etapes!$I$3:$M$200,5,FALSE)</f>
        <v>#N/A</v>
      </c>
      <c r="I71" s="95" t="e">
        <f t="shared" si="14"/>
        <v>#N/A</v>
      </c>
      <c r="J71" s="95" t="e">
        <f>VLOOKUP(C71,Etapes!$P$3:$T$200,5,FALSE)</f>
        <v>#N/A</v>
      </c>
      <c r="K71" s="95" t="e">
        <f t="shared" si="15"/>
        <v>#N/A</v>
      </c>
      <c r="L71" s="184" t="str">
        <f>VLOOKUP(A71,Etapes!$A$3:$T$5,6,FALSE)</f>
        <v>1:59:04,19</v>
      </c>
      <c r="M71" s="185">
        <f t="shared" si="16"/>
        <v>0.0004107638888888876</v>
      </c>
      <c r="N71" s="184" t="str">
        <f>VLOOKUP(A71,Etapes!$A$3:$T$5,13,FALSE)</f>
        <v> </v>
      </c>
      <c r="O71" s="186" t="e">
        <f t="shared" si="17"/>
        <v>#N/A</v>
      </c>
      <c r="P71" s="216" t="s">
        <v>3</v>
      </c>
      <c r="Q71" s="185" t="e">
        <f t="shared" si="18"/>
        <v>#N/A</v>
      </c>
      <c r="R71" s="184" t="str">
        <f>VLOOKUP(A71,Etapes!$A$3:$T$5,20,FALSE)</f>
        <v> </v>
      </c>
      <c r="S71" s="186" t="e">
        <f t="shared" si="19"/>
        <v>#N/A</v>
      </c>
      <c r="T71" s="216" t="s">
        <v>3</v>
      </c>
      <c r="U71" s="186" t="e">
        <f t="shared" si="20"/>
        <v>#N/A</v>
      </c>
    </row>
    <row r="72" spans="1:21" ht="14.25">
      <c r="A72">
        <v>1</v>
      </c>
      <c r="B72" s="181">
        <v>71</v>
      </c>
      <c r="C72" s="89">
        <v>95</v>
      </c>
      <c r="D72" s="92" t="str">
        <f>VLOOKUP(C72,Etapes!$B$3:$T$200,2,FALSE)</f>
        <v>Emmanuel BEST</v>
      </c>
      <c r="E72" s="92" t="str">
        <f>VLOOKUP(C72,Etapes!$B$3:$T$200,3,FALSE)</f>
        <v>CSA EDELWEISS (65)</v>
      </c>
      <c r="F72" s="91" t="str">
        <f>VLOOKUP(C72,Etapes!$B$3:$T$200,4,FALSE)</f>
        <v>3</v>
      </c>
      <c r="G72" s="225" t="str">
        <f>VLOOKUP(C72,Etapes!$B$3:$T$200,5,FALSE)</f>
        <v>2:00:27,55</v>
      </c>
      <c r="H72" s="95" t="e">
        <f>VLOOKUP(C72,Etapes!$I$3:$M$200,5,FALSE)</f>
        <v>#N/A</v>
      </c>
      <c r="I72" s="95" t="e">
        <f t="shared" si="14"/>
        <v>#N/A</v>
      </c>
      <c r="J72" s="95" t="e">
        <f>VLOOKUP(C72,Etapes!$P$3:$T$200,5,FALSE)</f>
        <v>#N/A</v>
      </c>
      <c r="K72" s="95" t="e">
        <f t="shared" si="15"/>
        <v>#N/A</v>
      </c>
      <c r="L72" s="184" t="str">
        <f>VLOOKUP(A72,Etapes!$A$3:$T$5,6,FALSE)</f>
        <v>1:59:04,19</v>
      </c>
      <c r="M72" s="185">
        <f t="shared" si="16"/>
        <v>0.0009648148148148211</v>
      </c>
      <c r="N72" s="184" t="str">
        <f>VLOOKUP(A72,Etapes!$A$3:$T$5,13,FALSE)</f>
        <v> </v>
      </c>
      <c r="O72" s="186" t="e">
        <f t="shared" si="17"/>
        <v>#N/A</v>
      </c>
      <c r="P72" s="216" t="s">
        <v>3</v>
      </c>
      <c r="Q72" s="185" t="e">
        <f t="shared" si="18"/>
        <v>#N/A</v>
      </c>
      <c r="R72" s="184" t="str">
        <f>VLOOKUP(A72,Etapes!$A$3:$T$5,20,FALSE)</f>
        <v> </v>
      </c>
      <c r="S72" s="186" t="e">
        <f t="shared" si="19"/>
        <v>#N/A</v>
      </c>
      <c r="T72" s="216" t="s">
        <v>3</v>
      </c>
      <c r="U72" s="186" t="e">
        <f t="shared" si="20"/>
        <v>#N/A</v>
      </c>
    </row>
    <row r="73" spans="1:21" ht="14.25">
      <c r="A73">
        <v>1</v>
      </c>
      <c r="B73" s="181">
        <v>72</v>
      </c>
      <c r="C73" s="89">
        <v>50</v>
      </c>
      <c r="D73" s="92" t="str">
        <f>VLOOKUP(C73,Etapes!$B$3:$T$200,2,FALSE)</f>
        <v>Hugo WARIN</v>
      </c>
      <c r="E73" s="92" t="str">
        <f>VLOOKUP(C73,Etapes!$B$3:$T$200,3,FALSE)</f>
        <v>STADE MONTOIS (40)</v>
      </c>
      <c r="F73" s="91" t="str">
        <f>VLOOKUP(C73,Etapes!$B$3:$T$200,4,FALSE)</f>
        <v>3</v>
      </c>
      <c r="G73" s="225" t="str">
        <f>VLOOKUP(C73,Etapes!$B$3:$T$200,5,FALSE)</f>
        <v>2:01:10,95</v>
      </c>
      <c r="H73" s="95" t="e">
        <f>VLOOKUP(C73,Etapes!$I$3:$M$200,5,FALSE)</f>
        <v>#N/A</v>
      </c>
      <c r="I73" s="95" t="e">
        <f t="shared" si="14"/>
        <v>#N/A</v>
      </c>
      <c r="J73" s="95" t="e">
        <f>VLOOKUP(C73,Etapes!$P$3:$T$200,5,FALSE)</f>
        <v>#N/A</v>
      </c>
      <c r="K73" s="95" t="e">
        <f t="shared" si="15"/>
        <v>#N/A</v>
      </c>
      <c r="L73" s="184" t="str">
        <f>VLOOKUP(A73,Etapes!$A$3:$T$5,6,FALSE)</f>
        <v>1:59:04,19</v>
      </c>
      <c r="M73" s="185">
        <f t="shared" si="16"/>
        <v>0.0014671296296296377</v>
      </c>
      <c r="N73" s="184" t="str">
        <f>VLOOKUP(A73,Etapes!$A$3:$T$5,13,FALSE)</f>
        <v> </v>
      </c>
      <c r="O73" s="186" t="e">
        <f t="shared" si="17"/>
        <v>#N/A</v>
      </c>
      <c r="P73" s="216" t="s">
        <v>3</v>
      </c>
      <c r="Q73" s="185" t="e">
        <f t="shared" si="18"/>
        <v>#N/A</v>
      </c>
      <c r="R73" s="184" t="str">
        <f>VLOOKUP(A73,Etapes!$A$3:$T$5,20,FALSE)</f>
        <v> </v>
      </c>
      <c r="S73" s="186" t="e">
        <f t="shared" si="19"/>
        <v>#N/A</v>
      </c>
      <c r="T73" s="216" t="s">
        <v>3</v>
      </c>
      <c r="U73" s="186" t="e">
        <f t="shared" si="20"/>
        <v>#N/A</v>
      </c>
    </row>
    <row r="74" spans="1:21" s="4" customFormat="1" ht="14.25">
      <c r="A74">
        <v>1</v>
      </c>
      <c r="B74" s="181">
        <v>73</v>
      </c>
      <c r="C74" s="89">
        <v>70</v>
      </c>
      <c r="D74" s="92" t="str">
        <f>VLOOKUP(C74,Etapes!$B$3:$T$200,2,FALSE)</f>
        <v>Frédéric PESTANA</v>
      </c>
      <c r="E74" s="92" t="str">
        <f>VLOOKUP(C74,Etapes!$B$3:$T$200,3,FALSE)</f>
        <v>UC LAVEDAN (65)</v>
      </c>
      <c r="F74" s="91" t="str">
        <f>VLOOKUP(C74,Etapes!$B$3:$T$200,4,FALSE)</f>
        <v>3</v>
      </c>
      <c r="G74" s="225" t="str">
        <f>VLOOKUP(C74,Etapes!$B$3:$T$200,5,FALSE)</f>
        <v>2:01:45,44</v>
      </c>
      <c r="H74" s="95" t="e">
        <f>VLOOKUP(C74,Etapes!$I$3:$M$200,5,FALSE)</f>
        <v>#N/A</v>
      </c>
      <c r="I74" s="95" t="e">
        <f t="shared" si="14"/>
        <v>#N/A</v>
      </c>
      <c r="J74" s="95" t="e">
        <f>VLOOKUP(C74,Etapes!$P$3:$T$200,5,FALSE)</f>
        <v>#N/A</v>
      </c>
      <c r="K74" s="95" t="e">
        <f t="shared" si="15"/>
        <v>#N/A</v>
      </c>
      <c r="L74" s="184" t="str">
        <f>VLOOKUP(A74,Etapes!$A$3:$T$5,6,FALSE)</f>
        <v>1:59:04,19</v>
      </c>
      <c r="M74" s="185">
        <f t="shared" si="16"/>
        <v>0.0018663194444444448</v>
      </c>
      <c r="N74" s="184" t="str">
        <f>VLOOKUP(A74,Etapes!$A$3:$T$5,13,FALSE)</f>
        <v> </v>
      </c>
      <c r="O74" s="186" t="e">
        <f t="shared" si="17"/>
        <v>#N/A</v>
      </c>
      <c r="P74" s="216" t="s">
        <v>3</v>
      </c>
      <c r="Q74" s="185" t="e">
        <f t="shared" si="18"/>
        <v>#N/A</v>
      </c>
      <c r="R74" s="184" t="str">
        <f>VLOOKUP(A74,Etapes!$A$3:$T$5,20,FALSE)</f>
        <v> </v>
      </c>
      <c r="S74" s="186" t="e">
        <f t="shared" si="19"/>
        <v>#N/A</v>
      </c>
      <c r="T74" s="216" t="s">
        <v>3</v>
      </c>
      <c r="U74" s="186" t="e">
        <f t="shared" si="20"/>
        <v>#N/A</v>
      </c>
    </row>
    <row r="75" spans="1:21" ht="14.25">
      <c r="A75">
        <v>1</v>
      </c>
      <c r="B75" s="181">
        <v>74</v>
      </c>
      <c r="C75" s="89">
        <v>29</v>
      </c>
      <c r="D75" s="92" t="str">
        <f>VLOOKUP(C75,Etapes!$B$3:$T$200,2,FALSE)</f>
        <v>Bruno BELLUCCI</v>
      </c>
      <c r="E75" s="92" t="str">
        <f>VLOOKUP(C75,Etapes!$B$3:$T$200,3,FALSE)</f>
        <v>ECSL PERTUIS (84)</v>
      </c>
      <c r="F75" s="91" t="str">
        <f>VLOOKUP(C75,Etapes!$B$3:$T$200,4,FALSE)</f>
        <v>3</v>
      </c>
      <c r="G75" s="225" t="str">
        <f>VLOOKUP(C75,Etapes!$B$3:$T$200,5,FALSE)</f>
        <v>2:01:54,57</v>
      </c>
      <c r="H75" s="95" t="e">
        <f>VLOOKUP(C75,Etapes!$I$3:$M$200,5,FALSE)</f>
        <v>#N/A</v>
      </c>
      <c r="I75" s="95" t="e">
        <f t="shared" si="14"/>
        <v>#N/A</v>
      </c>
      <c r="J75" s="95" t="e">
        <f>VLOOKUP(C75,Etapes!$P$3:$T$200,5,FALSE)</f>
        <v>#N/A</v>
      </c>
      <c r="K75" s="95" t="e">
        <f t="shared" si="15"/>
        <v>#N/A</v>
      </c>
      <c r="L75" s="184" t="str">
        <f>VLOOKUP(A75,Etapes!$A$3:$T$5,6,FALSE)</f>
        <v>1:59:04,19</v>
      </c>
      <c r="M75" s="185">
        <f t="shared" si="16"/>
        <v>0.0019719907407407394</v>
      </c>
      <c r="N75" s="184" t="str">
        <f>VLOOKUP(A75,Etapes!$A$3:$T$5,13,FALSE)</f>
        <v> </v>
      </c>
      <c r="O75" s="186" t="e">
        <f t="shared" si="17"/>
        <v>#N/A</v>
      </c>
      <c r="P75" s="216" t="s">
        <v>3</v>
      </c>
      <c r="Q75" s="185" t="e">
        <f t="shared" si="18"/>
        <v>#N/A</v>
      </c>
      <c r="R75" s="184" t="str">
        <f>VLOOKUP(A75,Etapes!$A$3:$T$5,20,FALSE)</f>
        <v> </v>
      </c>
      <c r="S75" s="186" t="e">
        <f t="shared" si="19"/>
        <v>#N/A</v>
      </c>
      <c r="T75" s="216" t="s">
        <v>3</v>
      </c>
      <c r="U75" s="186" t="e">
        <f t="shared" si="20"/>
        <v>#N/A</v>
      </c>
    </row>
    <row r="76" spans="1:21" ht="14.25">
      <c r="A76">
        <v>1</v>
      </c>
      <c r="B76" s="181">
        <v>75</v>
      </c>
      <c r="C76" s="89">
        <v>35</v>
      </c>
      <c r="D76" s="92" t="str">
        <f>VLOOKUP(C76,Etapes!$B$3:$T$200,2,FALSE)</f>
        <v>Emmanuel PIOLI</v>
      </c>
      <c r="E76" s="92" t="str">
        <f>VLOOKUP(C76,Etapes!$B$3:$T$200,3,FALSE)</f>
        <v>ECSL PERTUIS (84)</v>
      </c>
      <c r="F76" s="91" t="str">
        <f>VLOOKUP(C76,Etapes!$B$3:$T$200,4,FALSE)</f>
        <v>3</v>
      </c>
      <c r="G76" s="225" t="str">
        <f>VLOOKUP(C76,Etapes!$B$3:$T$200,5,FALSE)</f>
        <v>2:01:58,80</v>
      </c>
      <c r="H76" s="95" t="e">
        <f>VLOOKUP(C76,Etapes!$I$3:$M$200,5,FALSE)</f>
        <v>#N/A</v>
      </c>
      <c r="I76" s="95" t="e">
        <f t="shared" si="14"/>
        <v>#N/A</v>
      </c>
      <c r="J76" s="95" t="e">
        <f>VLOOKUP(C76,Etapes!$P$3:$T$200,5,FALSE)</f>
        <v>#N/A</v>
      </c>
      <c r="K76" s="95" t="e">
        <f t="shared" si="15"/>
        <v>#N/A</v>
      </c>
      <c r="L76" s="184" t="str">
        <f>VLOOKUP(A76,Etapes!$A$3:$T$5,6,FALSE)</f>
        <v>1:59:04,19</v>
      </c>
      <c r="M76" s="185">
        <f t="shared" si="16"/>
        <v>0.0020209490740740743</v>
      </c>
      <c r="N76" s="184" t="str">
        <f>VLOOKUP(A76,Etapes!$A$3:$T$5,13,FALSE)</f>
        <v> </v>
      </c>
      <c r="O76" s="186" t="e">
        <f t="shared" si="17"/>
        <v>#N/A</v>
      </c>
      <c r="P76" s="216" t="s">
        <v>3</v>
      </c>
      <c r="Q76" s="185" t="e">
        <f t="shared" si="18"/>
        <v>#N/A</v>
      </c>
      <c r="R76" s="184" t="str">
        <f>VLOOKUP(A76,Etapes!$A$3:$T$5,20,FALSE)</f>
        <v> </v>
      </c>
      <c r="S76" s="186" t="e">
        <f t="shared" si="19"/>
        <v>#N/A</v>
      </c>
      <c r="T76" s="216" t="s">
        <v>3</v>
      </c>
      <c r="U76" s="186" t="e">
        <f t="shared" si="20"/>
        <v>#N/A</v>
      </c>
    </row>
    <row r="77" spans="1:21" ht="14.25">
      <c r="A77">
        <v>1</v>
      </c>
      <c r="B77" s="181">
        <v>76</v>
      </c>
      <c r="C77" s="89">
        <v>64</v>
      </c>
      <c r="D77" s="92" t="str">
        <f>VLOOKUP(C77,Etapes!$B$3:$T$200,2,FALSE)</f>
        <v>Jérôme GIBANEL</v>
      </c>
      <c r="E77" s="92" t="str">
        <f>VLOOKUP(C77,Etapes!$B$3:$T$200,3,FALSE)</f>
        <v>UC LAVEDAN (65)</v>
      </c>
      <c r="F77" s="91" t="str">
        <f>VLOOKUP(C77,Etapes!$B$3:$T$200,4,FALSE)</f>
        <v>3</v>
      </c>
      <c r="G77" s="225" t="str">
        <f>VLOOKUP(C77,Etapes!$B$3:$T$200,5,FALSE)</f>
        <v>2:03:17,86</v>
      </c>
      <c r="H77" s="95" t="e">
        <f>VLOOKUP(C77,Etapes!$I$3:$M$200,5,FALSE)</f>
        <v>#N/A</v>
      </c>
      <c r="I77" s="95" t="e">
        <f t="shared" si="14"/>
        <v>#N/A</v>
      </c>
      <c r="J77" s="95" t="e">
        <f>VLOOKUP(C77,Etapes!$P$3:$T$200,5,FALSE)</f>
        <v>#N/A</v>
      </c>
      <c r="K77" s="95" t="e">
        <f t="shared" si="15"/>
        <v>#N/A</v>
      </c>
      <c r="L77" s="184" t="str">
        <f>VLOOKUP(A77,Etapes!$A$3:$T$5,6,FALSE)</f>
        <v>1:59:04,19</v>
      </c>
      <c r="M77" s="185">
        <f t="shared" si="16"/>
        <v>0.00293599537037037</v>
      </c>
      <c r="N77" s="184" t="str">
        <f>VLOOKUP(A77,Etapes!$A$3:$T$5,13,FALSE)</f>
        <v> </v>
      </c>
      <c r="O77" s="186" t="e">
        <f t="shared" si="17"/>
        <v>#N/A</v>
      </c>
      <c r="P77" s="216" t="s">
        <v>3</v>
      </c>
      <c r="Q77" s="185" t="e">
        <f t="shared" si="18"/>
        <v>#N/A</v>
      </c>
      <c r="R77" s="184" t="str">
        <f>VLOOKUP(A77,Etapes!$A$3:$T$5,20,FALSE)</f>
        <v> </v>
      </c>
      <c r="S77" s="186" t="e">
        <f t="shared" si="19"/>
        <v>#N/A</v>
      </c>
      <c r="T77" s="216" t="s">
        <v>3</v>
      </c>
      <c r="U77" s="186" t="e">
        <f t="shared" si="20"/>
        <v>#N/A</v>
      </c>
    </row>
    <row r="78" spans="1:21" ht="14.25">
      <c r="A78">
        <v>1</v>
      </c>
      <c r="B78" s="181">
        <v>77</v>
      </c>
      <c r="C78" s="89">
        <v>71</v>
      </c>
      <c r="D78" s="92" t="str">
        <f>VLOOKUP(C78,Etapes!$B$3:$T$200,2,FALSE)</f>
        <v>Kévin BYERS</v>
      </c>
      <c r="E78" s="92" t="str">
        <f>VLOOKUP(C78,Etapes!$B$3:$T$200,3,FALSE)</f>
        <v>COUSERANS (09)</v>
      </c>
      <c r="F78" s="91" t="str">
        <f>VLOOKUP(C78,Etapes!$B$3:$T$200,4,FALSE)</f>
        <v>3</v>
      </c>
      <c r="G78" s="225" t="str">
        <f>VLOOKUP(C78,Etapes!$B$3:$T$200,5,FALSE)</f>
        <v>2:03:57,36</v>
      </c>
      <c r="H78" s="95" t="e">
        <f>VLOOKUP(C78,Etapes!$I$3:$M$200,5,FALSE)</f>
        <v>#N/A</v>
      </c>
      <c r="I78" s="95" t="e">
        <f t="shared" si="14"/>
        <v>#N/A</v>
      </c>
      <c r="J78" s="95" t="e">
        <f>VLOOKUP(C78,Etapes!$P$3:$T$200,5,FALSE)</f>
        <v>#N/A</v>
      </c>
      <c r="K78" s="95" t="e">
        <f t="shared" si="15"/>
        <v>#N/A</v>
      </c>
      <c r="L78" s="184" t="str">
        <f>VLOOKUP(A78,Etapes!$A$3:$T$5,6,FALSE)</f>
        <v>1:59:04,19</v>
      </c>
      <c r="M78" s="185">
        <f t="shared" si="16"/>
        <v>0.0033931712962962934</v>
      </c>
      <c r="N78" s="184" t="str">
        <f>VLOOKUP(A78,Etapes!$A$3:$T$5,13,FALSE)</f>
        <v> </v>
      </c>
      <c r="O78" s="186" t="e">
        <f t="shared" si="17"/>
        <v>#N/A</v>
      </c>
      <c r="P78" s="216" t="s">
        <v>3</v>
      </c>
      <c r="Q78" s="185" t="e">
        <f t="shared" si="18"/>
        <v>#N/A</v>
      </c>
      <c r="R78" s="184" t="str">
        <f>VLOOKUP(A78,Etapes!$A$3:$T$5,20,FALSE)</f>
        <v> </v>
      </c>
      <c r="S78" s="186" t="e">
        <f t="shared" si="19"/>
        <v>#N/A</v>
      </c>
      <c r="T78" s="216" t="s">
        <v>3</v>
      </c>
      <c r="U78" s="186" t="e">
        <f t="shared" si="20"/>
        <v>#N/A</v>
      </c>
    </row>
    <row r="79" spans="1:21" ht="14.25">
      <c r="A79">
        <v>1</v>
      </c>
      <c r="B79" s="181">
        <v>78</v>
      </c>
      <c r="C79" s="89">
        <v>2</v>
      </c>
      <c r="D79" s="92" t="str">
        <f>VLOOKUP(C79,Etapes!$B$3:$T$200,2,FALSE)</f>
        <v>Siméon GARCIA</v>
      </c>
      <c r="E79" s="92" t="str">
        <f>VLOOKUP(C79,Etapes!$B$3:$T$200,3,FALSE)</f>
        <v>ACCRO VELO (47)</v>
      </c>
      <c r="F79" s="91" t="str">
        <f>VLOOKUP(C79,Etapes!$B$3:$T$200,4,FALSE)</f>
        <v>3</v>
      </c>
      <c r="G79" s="225" t="str">
        <f>VLOOKUP(C79,Etapes!$B$3:$T$200,5,FALSE)</f>
        <v>2:12:10,64</v>
      </c>
      <c r="H79" s="95" t="e">
        <f>VLOOKUP(C79,Etapes!$I$3:$M$200,5,FALSE)</f>
        <v>#N/A</v>
      </c>
      <c r="I79" s="95" t="e">
        <f t="shared" si="14"/>
        <v>#N/A</v>
      </c>
      <c r="J79" s="95" t="e">
        <f>VLOOKUP(C79,Etapes!$P$3:$T$200,5,FALSE)</f>
        <v>#N/A</v>
      </c>
      <c r="K79" s="95" t="e">
        <f t="shared" si="15"/>
        <v>#N/A</v>
      </c>
      <c r="L79" s="184" t="str">
        <f>VLOOKUP(A79,Etapes!$A$3:$T$5,6,FALSE)</f>
        <v>1:59:04,19</v>
      </c>
      <c r="M79" s="185">
        <f t="shared" si="16"/>
        <v>0.009102430555555555</v>
      </c>
      <c r="N79" s="184" t="str">
        <f>VLOOKUP(A79,Etapes!$A$3:$T$5,13,FALSE)</f>
        <v> </v>
      </c>
      <c r="O79" s="186" t="e">
        <f t="shared" si="17"/>
        <v>#N/A</v>
      </c>
      <c r="P79" s="216" t="s">
        <v>3</v>
      </c>
      <c r="Q79" s="185" t="e">
        <f t="shared" si="18"/>
        <v>#N/A</v>
      </c>
      <c r="R79" s="184" t="str">
        <f>VLOOKUP(A79,Etapes!$A$3:$T$5,20,FALSE)</f>
        <v> </v>
      </c>
      <c r="S79" s="186" t="e">
        <f t="shared" si="19"/>
        <v>#N/A</v>
      </c>
      <c r="T79" s="216" t="s">
        <v>3</v>
      </c>
      <c r="U79" s="186" t="e">
        <f t="shared" si="20"/>
        <v>#N/A</v>
      </c>
    </row>
    <row r="80" spans="1:21" ht="14.25">
      <c r="A80">
        <v>1</v>
      </c>
      <c r="B80" s="181">
        <v>79</v>
      </c>
      <c r="C80" s="89">
        <v>68</v>
      </c>
      <c r="D80" s="92" t="str">
        <f>VLOOKUP(C80,Etapes!$B$3:$T$200,2,FALSE)</f>
        <v>Roland LILLE</v>
      </c>
      <c r="E80" s="92" t="str">
        <f>VLOOKUP(C80,Etapes!$B$3:$T$200,3,FALSE)</f>
        <v>UC LAVEDAN (65)</v>
      </c>
      <c r="F80" s="91" t="str">
        <f>VLOOKUP(C80,Etapes!$B$3:$T$200,4,FALSE)</f>
        <v>3</v>
      </c>
      <c r="G80" s="225" t="str">
        <f>VLOOKUP(C80,Etapes!$B$3:$T$200,5,FALSE)</f>
        <v>2:12:10,79</v>
      </c>
      <c r="H80" s="95" t="e">
        <f>VLOOKUP(C80,Etapes!$I$3:$M$200,5,FALSE)</f>
        <v>#N/A</v>
      </c>
      <c r="I80" s="95" t="e">
        <f t="shared" si="14"/>
        <v>#N/A</v>
      </c>
      <c r="J80" s="95" t="e">
        <f>VLOOKUP(C80,Etapes!$P$3:$T$200,5,FALSE)</f>
        <v>#N/A</v>
      </c>
      <c r="K80" s="95" t="e">
        <f t="shared" si="15"/>
        <v>#N/A</v>
      </c>
      <c r="L80" s="184" t="str">
        <f>VLOOKUP(A80,Etapes!$A$3:$T$5,6,FALSE)</f>
        <v>1:59:04,19</v>
      </c>
      <c r="M80" s="185">
        <f t="shared" si="16"/>
        <v>0.009104166666666677</v>
      </c>
      <c r="N80" s="184" t="str">
        <f>VLOOKUP(A80,Etapes!$A$3:$T$5,13,FALSE)</f>
        <v> </v>
      </c>
      <c r="O80" s="186" t="e">
        <f t="shared" si="17"/>
        <v>#N/A</v>
      </c>
      <c r="P80" s="216" t="s">
        <v>3</v>
      </c>
      <c r="Q80" s="185" t="e">
        <f t="shared" si="18"/>
        <v>#N/A</v>
      </c>
      <c r="R80" s="184" t="str">
        <f>VLOOKUP(A80,Etapes!$A$3:$T$5,20,FALSE)</f>
        <v> </v>
      </c>
      <c r="S80" s="186" t="e">
        <f t="shared" si="19"/>
        <v>#N/A</v>
      </c>
      <c r="T80" s="216" t="s">
        <v>3</v>
      </c>
      <c r="U80" s="186" t="e">
        <f t="shared" si="20"/>
        <v>#N/A</v>
      </c>
    </row>
    <row r="81" spans="1:21" ht="14.25">
      <c r="A81">
        <v>1</v>
      </c>
      <c r="B81" s="181">
        <v>80</v>
      </c>
      <c r="C81" s="89">
        <v>48</v>
      </c>
      <c r="D81" s="92" t="str">
        <f>VLOOKUP(C81,Etapes!$B$3:$T$200,2,FALSE)</f>
        <v>Olivier SCHMIDT</v>
      </c>
      <c r="E81" s="92" t="str">
        <f>VLOOKUP(C81,Etapes!$B$3:$T$200,3,FALSE)</f>
        <v>PAU VELO (64)</v>
      </c>
      <c r="F81" s="91" t="str">
        <f>VLOOKUP(C81,Etapes!$B$3:$T$200,4,FALSE)</f>
        <v>3</v>
      </c>
      <c r="G81" s="225" t="str">
        <f>VLOOKUP(C81,Etapes!$B$3:$T$200,5,FALSE)</f>
        <v>2:12:15,60</v>
      </c>
      <c r="H81" s="95" t="e">
        <f>VLOOKUP(C81,Etapes!$I$3:$M$200,5,FALSE)</f>
        <v>#N/A</v>
      </c>
      <c r="I81" s="95" t="e">
        <f t="shared" si="14"/>
        <v>#N/A</v>
      </c>
      <c r="J81" s="95" t="e">
        <f>VLOOKUP(C81,Etapes!$P$3:$T$200,5,FALSE)</f>
        <v>#N/A</v>
      </c>
      <c r="K81" s="95" t="e">
        <f t="shared" si="15"/>
        <v>#N/A</v>
      </c>
      <c r="L81" s="184" t="str">
        <f>VLOOKUP(A81,Etapes!$A$3:$T$5,6,FALSE)</f>
        <v>1:59:04,19</v>
      </c>
      <c r="M81" s="185">
        <f t="shared" si="16"/>
        <v>0.009159837962962977</v>
      </c>
      <c r="N81" s="184" t="str">
        <f>VLOOKUP(A81,Etapes!$A$3:$T$5,13,FALSE)</f>
        <v> </v>
      </c>
      <c r="O81" s="186" t="e">
        <f t="shared" si="17"/>
        <v>#N/A</v>
      </c>
      <c r="P81" s="216" t="s">
        <v>3</v>
      </c>
      <c r="Q81" s="185" t="e">
        <f t="shared" si="18"/>
        <v>#N/A</v>
      </c>
      <c r="R81" s="184" t="str">
        <f>VLOOKUP(A81,Etapes!$A$3:$T$5,20,FALSE)</f>
        <v> </v>
      </c>
      <c r="S81" s="186" t="e">
        <f t="shared" si="19"/>
        <v>#N/A</v>
      </c>
      <c r="T81" s="216" t="s">
        <v>3</v>
      </c>
      <c r="U81" s="186" t="e">
        <f t="shared" si="20"/>
        <v>#N/A</v>
      </c>
    </row>
    <row r="82" spans="1:21" ht="14.25">
      <c r="A82">
        <v>1</v>
      </c>
      <c r="B82" s="181">
        <v>81</v>
      </c>
      <c r="C82" s="89">
        <v>67</v>
      </c>
      <c r="D82" s="92" t="str">
        <f>VLOOKUP(C82,Etapes!$B$3:$T$200,2,FALSE)</f>
        <v>Alban GENTILLET</v>
      </c>
      <c r="E82" s="92" t="str">
        <f>VLOOKUP(C82,Etapes!$B$3:$T$200,3,FALSE)</f>
        <v>UC LAVEDAN (65)</v>
      </c>
      <c r="F82" s="91" t="str">
        <f>VLOOKUP(C82,Etapes!$B$3:$T$200,4,FALSE)</f>
        <v>3</v>
      </c>
      <c r="G82" s="225" t="s">
        <v>418</v>
      </c>
      <c r="H82" s="95" t="e">
        <f>VLOOKUP(C82,Etapes!$I$3:$M$200,5,FALSE)</f>
        <v>#N/A</v>
      </c>
      <c r="I82" s="95" t="e">
        <f t="shared" si="14"/>
        <v>#N/A</v>
      </c>
      <c r="J82" s="95" t="e">
        <f>VLOOKUP(C82,Etapes!$P$3:$T$200,5,FALSE)</f>
        <v>#N/A</v>
      </c>
      <c r="K82" s="95" t="e">
        <f t="shared" si="15"/>
        <v>#N/A</v>
      </c>
      <c r="L82" s="184" t="str">
        <f>VLOOKUP(A82,Etapes!$A$3:$T$5,6,FALSE)</f>
        <v>1:59:04,19</v>
      </c>
      <c r="M82" s="185">
        <f t="shared" si="16"/>
        <v>0.009159837962962977</v>
      </c>
      <c r="N82" s="184" t="str">
        <f>VLOOKUP(A82,Etapes!$A$3:$T$5,13,FALSE)</f>
        <v> </v>
      </c>
      <c r="O82" s="186" t="e">
        <f t="shared" si="17"/>
        <v>#N/A</v>
      </c>
      <c r="P82" s="216" t="s">
        <v>3</v>
      </c>
      <c r="Q82" s="185" t="e">
        <f t="shared" si="18"/>
        <v>#N/A</v>
      </c>
      <c r="R82" s="184" t="str">
        <f>VLOOKUP(A82,Etapes!$A$3:$T$5,20,FALSE)</f>
        <v> </v>
      </c>
      <c r="S82" s="186" t="e">
        <f t="shared" si="19"/>
        <v>#N/A</v>
      </c>
      <c r="T82" s="216" t="s">
        <v>3</v>
      </c>
      <c r="U82" s="186" t="e">
        <f t="shared" si="20"/>
        <v>#N/A</v>
      </c>
    </row>
    <row r="83" spans="1:21" ht="14.25">
      <c r="A83">
        <v>1</v>
      </c>
      <c r="B83" s="181">
        <v>82</v>
      </c>
      <c r="C83" s="89">
        <v>85</v>
      </c>
      <c r="D83" s="92" t="str">
        <f>VLOOKUP(C83,Etapes!$B$3:$T$200,2,FALSE)</f>
        <v>Jean-François LASSALLE</v>
      </c>
      <c r="E83" s="92" t="str">
        <f>VLOOKUP(C83,Etapes!$B$3:$T$200,3,FALSE)</f>
        <v>AL TOSTAT (65)</v>
      </c>
      <c r="F83" s="91" t="str">
        <f>VLOOKUP(C83,Etapes!$B$3:$T$200,4,FALSE)</f>
        <v>3</v>
      </c>
      <c r="G83" s="225" t="s">
        <v>418</v>
      </c>
      <c r="H83" s="95" t="e">
        <f>VLOOKUP(C83,Etapes!$I$3:$M$200,5,FALSE)</f>
        <v>#N/A</v>
      </c>
      <c r="I83" s="95" t="e">
        <f t="shared" si="14"/>
        <v>#N/A</v>
      </c>
      <c r="J83" s="95" t="e">
        <f>VLOOKUP(C83,Etapes!$P$3:$T$200,5,FALSE)</f>
        <v>#N/A</v>
      </c>
      <c r="K83" s="95" t="e">
        <f t="shared" si="15"/>
        <v>#N/A</v>
      </c>
      <c r="L83" s="184" t="str">
        <f>VLOOKUP(A83,Etapes!$A$3:$T$5,6,FALSE)</f>
        <v>1:59:04,19</v>
      </c>
      <c r="M83" s="185">
        <f t="shared" si="16"/>
        <v>0.009159837962962977</v>
      </c>
      <c r="N83" s="184" t="str">
        <f>VLOOKUP(A83,Etapes!$A$3:$T$5,13,FALSE)</f>
        <v> </v>
      </c>
      <c r="O83" s="186" t="e">
        <f t="shared" si="17"/>
        <v>#N/A</v>
      </c>
      <c r="P83" s="216" t="s">
        <v>3</v>
      </c>
      <c r="Q83" s="185" t="e">
        <f t="shared" si="18"/>
        <v>#N/A</v>
      </c>
      <c r="R83" s="184" t="str">
        <f>VLOOKUP(A83,Etapes!$A$3:$T$5,20,FALSE)</f>
        <v> </v>
      </c>
      <c r="S83" s="186" t="e">
        <f t="shared" si="19"/>
        <v>#N/A</v>
      </c>
      <c r="T83" s="216" t="s">
        <v>3</v>
      </c>
      <c r="U83" s="186" t="e">
        <f t="shared" si="20"/>
        <v>#N/A</v>
      </c>
    </row>
    <row r="84" spans="1:21" ht="14.25">
      <c r="A84">
        <v>1</v>
      </c>
      <c r="B84" s="181">
        <v>83</v>
      </c>
      <c r="C84" s="89">
        <v>32</v>
      </c>
      <c r="D84" s="92" t="str">
        <f>VLOOKUP(C84,Etapes!$B$3:$T$200,2,FALSE)</f>
        <v>Jean-François GOERGEN</v>
      </c>
      <c r="E84" s="92" t="str">
        <f>VLOOKUP(C84,Etapes!$B$3:$T$200,3,FALSE)</f>
        <v>ECSL PERTUIS (84)</v>
      </c>
      <c r="F84" s="91" t="str">
        <f>VLOOKUP(C84,Etapes!$B$3:$T$200,4,FALSE)</f>
        <v>3</v>
      </c>
      <c r="G84" s="225" t="s">
        <v>418</v>
      </c>
      <c r="H84" s="95" t="e">
        <f>VLOOKUP(C84,Etapes!$I$3:$M$200,5,FALSE)</f>
        <v>#N/A</v>
      </c>
      <c r="I84" s="95" t="e">
        <f t="shared" si="14"/>
        <v>#N/A</v>
      </c>
      <c r="J84" s="95" t="e">
        <f>VLOOKUP(C84,Etapes!$P$3:$T$200,5,FALSE)</f>
        <v>#N/A</v>
      </c>
      <c r="K84" s="95" t="e">
        <f t="shared" si="15"/>
        <v>#N/A</v>
      </c>
      <c r="L84" s="184" t="str">
        <f>VLOOKUP(A84,Etapes!$A$3:$T$5,6,FALSE)</f>
        <v>1:59:04,19</v>
      </c>
      <c r="M84" s="185">
        <f t="shared" si="16"/>
        <v>0.009159837962962977</v>
      </c>
      <c r="N84" s="184" t="str">
        <f>VLOOKUP(A84,Etapes!$A$3:$T$5,13,FALSE)</f>
        <v> </v>
      </c>
      <c r="O84" s="186" t="e">
        <f t="shared" si="17"/>
        <v>#N/A</v>
      </c>
      <c r="P84" s="216" t="s">
        <v>3</v>
      </c>
      <c r="Q84" s="185" t="e">
        <f t="shared" si="18"/>
        <v>#N/A</v>
      </c>
      <c r="R84" s="184" t="str">
        <f>VLOOKUP(A84,Etapes!$A$3:$T$5,20,FALSE)</f>
        <v> </v>
      </c>
      <c r="S84" s="186" t="e">
        <f t="shared" si="19"/>
        <v>#N/A</v>
      </c>
      <c r="T84" s="216" t="s">
        <v>3</v>
      </c>
      <c r="U84" s="186" t="e">
        <f t="shared" si="20"/>
        <v>#N/A</v>
      </c>
    </row>
    <row r="85" spans="1:21" ht="14.25">
      <c r="A85">
        <v>1</v>
      </c>
      <c r="B85" s="181">
        <v>84</v>
      </c>
      <c r="C85" s="89">
        <v>75</v>
      </c>
      <c r="D85" s="92" t="str">
        <f>VLOOKUP(C85,Etapes!$B$3:$T$200,2,FALSE)</f>
        <v>Jérôme DANDINE</v>
      </c>
      <c r="E85" s="92" t="str">
        <f>VLOOKUP(C85,Etapes!$B$3:$T$200,3,FALSE)</f>
        <v>COUSERANS (09)</v>
      </c>
      <c r="F85" s="91" t="str">
        <f>VLOOKUP(C85,Etapes!$B$3:$T$200,4,FALSE)</f>
        <v>3</v>
      </c>
      <c r="G85" s="225" t="s">
        <v>418</v>
      </c>
      <c r="H85" s="95" t="e">
        <f>VLOOKUP(C85,Etapes!$I$3:$M$200,5,FALSE)</f>
        <v>#N/A</v>
      </c>
      <c r="I85" s="95" t="e">
        <f t="shared" si="14"/>
        <v>#N/A</v>
      </c>
      <c r="J85" s="95" t="e">
        <f>VLOOKUP(C85,Etapes!$P$3:$T$200,5,FALSE)</f>
        <v>#N/A</v>
      </c>
      <c r="K85" s="95" t="e">
        <f t="shared" si="15"/>
        <v>#N/A</v>
      </c>
      <c r="L85" s="184" t="str">
        <f>VLOOKUP(A85,Etapes!$A$3:$T$5,6,FALSE)</f>
        <v>1:59:04,19</v>
      </c>
      <c r="M85" s="185">
        <f t="shared" si="16"/>
        <v>0.009159837962962977</v>
      </c>
      <c r="N85" s="184" t="str">
        <f>VLOOKUP(A85,Etapes!$A$3:$T$5,13,FALSE)</f>
        <v> </v>
      </c>
      <c r="O85" s="186" t="e">
        <f t="shared" si="17"/>
        <v>#N/A</v>
      </c>
      <c r="P85" s="216" t="s">
        <v>3</v>
      </c>
      <c r="Q85" s="185" t="e">
        <f t="shared" si="18"/>
        <v>#N/A</v>
      </c>
      <c r="R85" s="184" t="str">
        <f>VLOOKUP(A85,Etapes!$A$3:$T$5,20,FALSE)</f>
        <v> </v>
      </c>
      <c r="S85" s="186" t="e">
        <f t="shared" si="19"/>
        <v>#N/A</v>
      </c>
      <c r="T85" s="216" t="s">
        <v>3</v>
      </c>
      <c r="U85" s="186" t="e">
        <f t="shared" si="20"/>
        <v>#N/A</v>
      </c>
    </row>
    <row r="86" spans="1:21" ht="14.25">
      <c r="A86">
        <v>1</v>
      </c>
      <c r="B86" s="181">
        <v>85</v>
      </c>
      <c r="C86" s="89">
        <v>26</v>
      </c>
      <c r="D86" s="92" t="str">
        <f>VLOOKUP(C86,Etapes!$B$3:$T$200,2,FALSE)</f>
        <v>Stéphane SAGE</v>
      </c>
      <c r="E86" s="92" t="str">
        <f>VLOOKUP(C86,Etapes!$B$3:$T$200,3,FALSE)</f>
        <v>CASTELMAYRAN (82)</v>
      </c>
      <c r="F86" s="91" t="str">
        <f>VLOOKUP(C86,Etapes!$B$3:$T$200,4,FALSE)</f>
        <v>3</v>
      </c>
      <c r="G86" s="225" t="s">
        <v>418</v>
      </c>
      <c r="H86" s="95" t="e">
        <f>VLOOKUP(C86,Etapes!$I$3:$M$200,5,FALSE)</f>
        <v>#N/A</v>
      </c>
      <c r="I86" s="95" t="e">
        <f t="shared" si="14"/>
        <v>#N/A</v>
      </c>
      <c r="J86" s="95" t="e">
        <f>VLOOKUP(C86,Etapes!$P$3:$T$200,5,FALSE)</f>
        <v>#N/A</v>
      </c>
      <c r="K86" s="95" t="e">
        <f t="shared" si="15"/>
        <v>#N/A</v>
      </c>
      <c r="L86" s="184" t="str">
        <f>VLOOKUP(A86,Etapes!$A$3:$T$5,6,FALSE)</f>
        <v>1:59:04,19</v>
      </c>
      <c r="M86" s="185">
        <f t="shared" si="16"/>
        <v>0.009159837962962977</v>
      </c>
      <c r="N86" s="184" t="str">
        <f>VLOOKUP(A86,Etapes!$A$3:$T$5,13,FALSE)</f>
        <v> </v>
      </c>
      <c r="O86" s="186" t="e">
        <f t="shared" si="17"/>
        <v>#N/A</v>
      </c>
      <c r="P86" s="216" t="s">
        <v>3</v>
      </c>
      <c r="Q86" s="185" t="e">
        <f t="shared" si="18"/>
        <v>#N/A</v>
      </c>
      <c r="R86" s="184" t="str">
        <f>VLOOKUP(A86,Etapes!$A$3:$T$5,20,FALSE)</f>
        <v> </v>
      </c>
      <c r="S86" s="186" t="e">
        <f t="shared" si="19"/>
        <v>#N/A</v>
      </c>
      <c r="T86" s="216" t="s">
        <v>3</v>
      </c>
      <c r="U86" s="186" t="e">
        <f t="shared" si="20"/>
        <v>#N/A</v>
      </c>
    </row>
    <row r="87" spans="1:21" ht="14.25">
      <c r="A87">
        <v>1</v>
      </c>
      <c r="B87" s="181">
        <v>86</v>
      </c>
      <c r="C87" s="89">
        <v>9</v>
      </c>
      <c r="D87" s="92" t="str">
        <f>VLOOKUP(C87,Etapes!$B$3:$T$200,2,FALSE)</f>
        <v>Damien ROUX</v>
      </c>
      <c r="E87" s="92" t="str">
        <f>VLOOKUP(C87,Etapes!$B$3:$T$200,3,FALSE)</f>
        <v>CC MADIRAN (65)</v>
      </c>
      <c r="F87" s="91" t="str">
        <f>VLOOKUP(C87,Etapes!$B$3:$T$200,4,FALSE)</f>
        <v>3</v>
      </c>
      <c r="G87" s="225" t="s">
        <v>418</v>
      </c>
      <c r="H87" s="95" t="e">
        <f>VLOOKUP(C87,Etapes!$I$3:$M$200,5,FALSE)</f>
        <v>#N/A</v>
      </c>
      <c r="I87" s="95" t="e">
        <f t="shared" si="14"/>
        <v>#N/A</v>
      </c>
      <c r="J87" s="95" t="e">
        <f>VLOOKUP(C87,Etapes!$P$3:$T$200,5,FALSE)</f>
        <v>#N/A</v>
      </c>
      <c r="K87" s="95" t="e">
        <f t="shared" si="15"/>
        <v>#N/A</v>
      </c>
      <c r="L87" s="184" t="str">
        <f>VLOOKUP(A87,Etapes!$A$3:$T$5,6,FALSE)</f>
        <v>1:59:04,19</v>
      </c>
      <c r="M87" s="185">
        <f t="shared" si="16"/>
        <v>0.009159837962962977</v>
      </c>
      <c r="N87" s="184" t="str">
        <f>VLOOKUP(A87,Etapes!$A$3:$T$5,13,FALSE)</f>
        <v> </v>
      </c>
      <c r="O87" s="186" t="e">
        <f t="shared" si="17"/>
        <v>#N/A</v>
      </c>
      <c r="P87" s="216" t="s">
        <v>3</v>
      </c>
      <c r="Q87" s="185" t="e">
        <f t="shared" si="18"/>
        <v>#N/A</v>
      </c>
      <c r="R87" s="184" t="str">
        <f>VLOOKUP(A87,Etapes!$A$3:$T$5,20,FALSE)</f>
        <v> </v>
      </c>
      <c r="S87" s="186" t="e">
        <f t="shared" si="19"/>
        <v>#N/A</v>
      </c>
      <c r="T87" s="216" t="s">
        <v>3</v>
      </c>
      <c r="U87" s="186" t="e">
        <f t="shared" si="20"/>
        <v>#N/A</v>
      </c>
    </row>
    <row r="88" spans="1:21" ht="14.25">
      <c r="A88">
        <v>1</v>
      </c>
      <c r="B88" s="181">
        <v>87</v>
      </c>
      <c r="C88" s="89">
        <v>46</v>
      </c>
      <c r="D88" s="92" t="str">
        <f>VLOOKUP(C88,Etapes!$B$3:$T$200,2,FALSE)</f>
        <v>Fabrice COLOMBEL</v>
      </c>
      <c r="E88" s="92" t="str">
        <f>VLOOKUP(C88,Etapes!$B$3:$T$200,3,FALSE)</f>
        <v>PAU VELO (64)</v>
      </c>
      <c r="F88" s="91" t="str">
        <f>VLOOKUP(C88,Etapes!$B$3:$T$200,4,FALSE)</f>
        <v>3</v>
      </c>
      <c r="G88" s="225" t="str">
        <f>VLOOKUP(C88,Etapes!$B$3:$T$200,5,FALSE)</f>
        <v>2:12:32,74</v>
      </c>
      <c r="H88" s="95" t="e">
        <f>VLOOKUP(C88,Etapes!$I$3:$M$200,5,FALSE)</f>
        <v>#N/A</v>
      </c>
      <c r="I88" s="95" t="e">
        <f t="shared" si="14"/>
        <v>#N/A</v>
      </c>
      <c r="J88" s="95" t="e">
        <f>VLOOKUP(C88,Etapes!$P$3:$T$200,5,FALSE)</f>
        <v>#N/A</v>
      </c>
      <c r="K88" s="95" t="e">
        <f t="shared" si="15"/>
        <v>#N/A</v>
      </c>
      <c r="L88" s="184" t="str">
        <f>VLOOKUP(A88,Etapes!$A$3:$T$5,6,FALSE)</f>
        <v>1:59:04,19</v>
      </c>
      <c r="M88" s="185">
        <f t="shared" si="16"/>
        <v>0.009358217592592588</v>
      </c>
      <c r="N88" s="184" t="str">
        <f>VLOOKUP(A88,Etapes!$A$3:$T$5,13,FALSE)</f>
        <v> </v>
      </c>
      <c r="O88" s="186" t="e">
        <f t="shared" si="17"/>
        <v>#N/A</v>
      </c>
      <c r="P88" s="216" t="s">
        <v>3</v>
      </c>
      <c r="Q88" s="185" t="e">
        <f t="shared" si="18"/>
        <v>#N/A</v>
      </c>
      <c r="R88" s="184" t="str">
        <f>VLOOKUP(A88,Etapes!$A$3:$T$5,20,FALSE)</f>
        <v> </v>
      </c>
      <c r="S88" s="186" t="e">
        <f t="shared" si="19"/>
        <v>#N/A</v>
      </c>
      <c r="T88" s="216" t="s">
        <v>3</v>
      </c>
      <c r="U88" s="186" t="e">
        <f t="shared" si="20"/>
        <v>#N/A</v>
      </c>
    </row>
    <row r="89" spans="1:21" ht="14.25">
      <c r="A89">
        <v>1</v>
      </c>
      <c r="B89" s="181">
        <v>88</v>
      </c>
      <c r="C89" s="89">
        <v>59</v>
      </c>
      <c r="D89" s="92" t="str">
        <f>VLOOKUP(C89,Etapes!$B$3:$T$200,2,FALSE)</f>
        <v>José ZUERAS</v>
      </c>
      <c r="E89" s="92" t="str">
        <f>VLOOKUP(C89,Etapes!$B$3:$T$200,3,FALSE)</f>
        <v>VC PIERREFITTE-LUZ (65)</v>
      </c>
      <c r="F89" s="91" t="str">
        <f>VLOOKUP(C89,Etapes!$B$3:$T$200,4,FALSE)</f>
        <v>3</v>
      </c>
      <c r="G89" s="225" t="str">
        <f>VLOOKUP(C89,Etapes!$B$3:$T$200,5,FALSE)</f>
        <v>2:16:40,79</v>
      </c>
      <c r="H89" s="95" t="e">
        <f>VLOOKUP(C89,Etapes!$I$3:$M$200,5,FALSE)</f>
        <v>#N/A</v>
      </c>
      <c r="I89" s="95" t="e">
        <f t="shared" si="14"/>
        <v>#N/A</v>
      </c>
      <c r="J89" s="95" t="e">
        <f>VLOOKUP(C89,Etapes!$P$3:$T$200,5,FALSE)</f>
        <v>#N/A</v>
      </c>
      <c r="K89" s="95" t="e">
        <f t="shared" si="15"/>
        <v>#N/A</v>
      </c>
      <c r="L89" s="184" t="str">
        <f>VLOOKUP(A89,Etapes!$A$3:$T$5,6,FALSE)</f>
        <v>1:59:04,19</v>
      </c>
      <c r="M89" s="185">
        <f t="shared" si="16"/>
        <v>0.012229166666666666</v>
      </c>
      <c r="N89" s="184" t="str">
        <f>VLOOKUP(A89,Etapes!$A$3:$T$5,13,FALSE)</f>
        <v> </v>
      </c>
      <c r="O89" s="186" t="e">
        <f t="shared" si="17"/>
        <v>#N/A</v>
      </c>
      <c r="P89" s="216" t="s">
        <v>3</v>
      </c>
      <c r="Q89" s="185" t="e">
        <f t="shared" si="18"/>
        <v>#N/A</v>
      </c>
      <c r="R89" s="184" t="str">
        <f>VLOOKUP(A89,Etapes!$A$3:$T$5,20,FALSE)</f>
        <v> </v>
      </c>
      <c r="S89" s="186" t="e">
        <f t="shared" si="19"/>
        <v>#N/A</v>
      </c>
      <c r="T89" s="216" t="s">
        <v>3</v>
      </c>
      <c r="U89" s="186" t="e">
        <f t="shared" si="20"/>
        <v>#N/A</v>
      </c>
    </row>
    <row r="90" spans="1:21" ht="14.25">
      <c r="A90">
        <v>1</v>
      </c>
      <c r="B90" s="181">
        <v>89</v>
      </c>
      <c r="C90" s="89">
        <v>52</v>
      </c>
      <c r="D90" s="92" t="str">
        <f>VLOOKUP(C90,Etapes!$B$3:$T$200,2,FALSE)</f>
        <v>Florian SAUBION</v>
      </c>
      <c r="E90" s="92" t="str">
        <f>VLOOKUP(C90,Etapes!$B$3:$T$200,3,FALSE)</f>
        <v>SAINT PAUL SPORTS (40)</v>
      </c>
      <c r="F90" s="91" t="str">
        <f>VLOOKUP(C90,Etapes!$B$3:$T$200,4,FALSE)</f>
        <v>3</v>
      </c>
      <c r="G90" s="225" t="str">
        <f>VLOOKUP(C90,Etapes!$B$3:$T$200,5,FALSE)</f>
        <v>2:16:43,80</v>
      </c>
      <c r="H90" s="95" t="e">
        <f>VLOOKUP(C90,Etapes!$I$3:$M$200,5,FALSE)</f>
        <v>#N/A</v>
      </c>
      <c r="I90" s="95" t="e">
        <f t="shared" si="14"/>
        <v>#N/A</v>
      </c>
      <c r="J90" s="95" t="e">
        <f>VLOOKUP(C90,Etapes!$P$3:$T$200,5,FALSE)</f>
        <v>#N/A</v>
      </c>
      <c r="K90" s="95" t="e">
        <f t="shared" si="15"/>
        <v>#N/A</v>
      </c>
      <c r="L90" s="184" t="str">
        <f>VLOOKUP(A90,Etapes!$A$3:$T$5,6,FALSE)</f>
        <v>1:59:04,19</v>
      </c>
      <c r="M90" s="185">
        <f t="shared" si="16"/>
        <v>0.012264004629629635</v>
      </c>
      <c r="N90" s="184" t="str">
        <f>VLOOKUP(A90,Etapes!$A$3:$T$5,13,FALSE)</f>
        <v> </v>
      </c>
      <c r="O90" s="186" t="e">
        <f t="shared" si="17"/>
        <v>#N/A</v>
      </c>
      <c r="P90" s="216" t="s">
        <v>3</v>
      </c>
      <c r="Q90" s="185" t="e">
        <f t="shared" si="18"/>
        <v>#N/A</v>
      </c>
      <c r="R90" s="184" t="str">
        <f>VLOOKUP(A90,Etapes!$A$3:$T$5,20,FALSE)</f>
        <v> </v>
      </c>
      <c r="S90" s="186" t="e">
        <f t="shared" si="19"/>
        <v>#N/A</v>
      </c>
      <c r="T90" s="216" t="s">
        <v>3</v>
      </c>
      <c r="U90" s="186" t="e">
        <f t="shared" si="20"/>
        <v>#N/A</v>
      </c>
    </row>
    <row r="91" spans="1:21" ht="14.25">
      <c r="A91">
        <v>1</v>
      </c>
      <c r="B91" s="181">
        <v>90</v>
      </c>
      <c r="C91" s="89">
        <v>28</v>
      </c>
      <c r="D91" s="92" t="str">
        <f>VLOOKUP(C91,Etapes!$B$3:$T$200,2,FALSE)</f>
        <v>Nicolas MERLIER</v>
      </c>
      <c r="E91" s="92" t="str">
        <f>VLOOKUP(C91,Etapes!$B$3:$T$200,3,FALSE)</f>
        <v>CASTELMAYRAN (82)</v>
      </c>
      <c r="F91" s="91" t="str">
        <f>VLOOKUP(C91,Etapes!$B$3:$T$200,4,FALSE)</f>
        <v>3</v>
      </c>
      <c r="G91" s="225" t="str">
        <f>VLOOKUP(C91,Etapes!$B$3:$T$200,5,FALSE)</f>
        <v>2:19:24,70</v>
      </c>
      <c r="H91" s="95" t="e">
        <f>VLOOKUP(C91,Etapes!$I$3:$M$200,5,FALSE)</f>
        <v>#N/A</v>
      </c>
      <c r="I91" s="95" t="e">
        <f t="shared" si="14"/>
        <v>#N/A</v>
      </c>
      <c r="J91" s="95" t="e">
        <f>VLOOKUP(C91,Etapes!$P$3:$T$200,5,FALSE)</f>
        <v>#N/A</v>
      </c>
      <c r="K91" s="95" t="e">
        <f t="shared" si="15"/>
        <v>#N/A</v>
      </c>
      <c r="L91" s="184" t="str">
        <f>VLOOKUP(A91,Etapes!$A$3:$T$5,6,FALSE)</f>
        <v>1:59:04,19</v>
      </c>
      <c r="M91" s="185">
        <f t="shared" si="16"/>
        <v>0.014126273148148141</v>
      </c>
      <c r="N91" s="184" t="str">
        <f>VLOOKUP(A91,Etapes!$A$3:$T$5,13,FALSE)</f>
        <v> </v>
      </c>
      <c r="O91" s="186" t="e">
        <f t="shared" si="17"/>
        <v>#N/A</v>
      </c>
      <c r="P91" s="216" t="s">
        <v>3</v>
      </c>
      <c r="Q91" s="185" t="e">
        <f t="shared" si="18"/>
        <v>#N/A</v>
      </c>
      <c r="R91" s="184" t="str">
        <f>VLOOKUP(A91,Etapes!$A$3:$T$5,20,FALSE)</f>
        <v> </v>
      </c>
      <c r="S91" s="186" t="e">
        <f t="shared" si="19"/>
        <v>#N/A</v>
      </c>
      <c r="T91" s="216" t="s">
        <v>3</v>
      </c>
      <c r="U91" s="186" t="e">
        <f t="shared" si="20"/>
        <v>#N/A</v>
      </c>
    </row>
    <row r="92" spans="1:21" ht="14.25">
      <c r="A92">
        <v>1</v>
      </c>
      <c r="B92" s="181">
        <v>91</v>
      </c>
      <c r="C92" s="89">
        <v>81</v>
      </c>
      <c r="D92" s="92" t="str">
        <f>VLOOKUP(C92,Etapes!$B$3:$T$200,2,FALSE)</f>
        <v>Lucas VEYSSET</v>
      </c>
      <c r="E92" s="92" t="str">
        <f>VLOOKUP(C92,Etapes!$B$3:$T$200,3,FALSE)</f>
        <v>LE FOUSSERET (31)</v>
      </c>
      <c r="F92" s="91" t="str">
        <f>VLOOKUP(C92,Etapes!$B$3:$T$200,4,FALSE)</f>
        <v>2</v>
      </c>
      <c r="G92" s="225" t="str">
        <f>VLOOKUP(C92,Etapes!$B$3:$T$200,5,FALSE)</f>
        <v>2:19:24,70</v>
      </c>
      <c r="H92" s="95" t="e">
        <f>VLOOKUP(C92,Etapes!$I$3:$M$200,5,FALSE)</f>
        <v>#N/A</v>
      </c>
      <c r="I92" s="95" t="e">
        <f t="shared" si="14"/>
        <v>#N/A</v>
      </c>
      <c r="J92" s="95" t="e">
        <f>VLOOKUP(C92,Etapes!$P$3:$T$200,5,FALSE)</f>
        <v>#N/A</v>
      </c>
      <c r="K92" s="95" t="e">
        <f t="shared" si="15"/>
        <v>#N/A</v>
      </c>
      <c r="L92" s="184" t="str">
        <f>VLOOKUP(A92,Etapes!$A$3:$T$5,6,FALSE)</f>
        <v>1:59:04,19</v>
      </c>
      <c r="M92" s="185">
        <f t="shared" si="16"/>
        <v>0.014126273148148141</v>
      </c>
      <c r="N92" s="184" t="str">
        <f>VLOOKUP(A92,Etapes!$A$3:$T$5,13,FALSE)</f>
        <v> </v>
      </c>
      <c r="O92" s="186" t="e">
        <f t="shared" si="17"/>
        <v>#N/A</v>
      </c>
      <c r="P92" s="216" t="s">
        <v>3</v>
      </c>
      <c r="Q92" s="185" t="e">
        <f t="shared" si="18"/>
        <v>#N/A</v>
      </c>
      <c r="R92" s="184" t="str">
        <f>VLOOKUP(A92,Etapes!$A$3:$T$5,20,FALSE)</f>
        <v> </v>
      </c>
      <c r="S92" s="186" t="e">
        <f t="shared" si="19"/>
        <v>#N/A</v>
      </c>
      <c r="T92" s="216" t="s">
        <v>3</v>
      </c>
      <c r="U92" s="186" t="e">
        <f t="shared" si="20"/>
        <v>#N/A</v>
      </c>
    </row>
    <row r="93" spans="1:21" ht="14.25">
      <c r="A93">
        <v>1</v>
      </c>
      <c r="B93" s="181">
        <v>92</v>
      </c>
      <c r="C93" s="89">
        <v>69</v>
      </c>
      <c r="D93" s="92" t="e">
        <f>VLOOKUP(C93,Etapes!$B$3:$T$200,2,FALSE)</f>
        <v>#N/A</v>
      </c>
      <c r="E93" s="92" t="e">
        <f>VLOOKUP(C93,Etapes!$B$3:$T$200,3,FALSE)</f>
        <v>#N/A</v>
      </c>
      <c r="F93" s="91" t="e">
        <f>VLOOKUP(C93,Etapes!$B$3:$T$200,4,FALSE)</f>
        <v>#N/A</v>
      </c>
      <c r="G93" s="225" t="e">
        <f>VLOOKUP(C93,Etapes!$B$3:$T$200,5,FALSE)</f>
        <v>#N/A</v>
      </c>
      <c r="H93" s="95" t="e">
        <f>VLOOKUP(C93,Etapes!$I$3:$M$200,5,FALSE)</f>
        <v>#N/A</v>
      </c>
      <c r="I93" s="95" t="e">
        <f t="shared" si="14"/>
        <v>#N/A</v>
      </c>
      <c r="J93" s="95" t="e">
        <f>VLOOKUP(C93,Etapes!$P$3:$T$200,5,FALSE)</f>
        <v>#N/A</v>
      </c>
      <c r="K93" s="95" t="e">
        <f t="shared" si="15"/>
        <v>#N/A</v>
      </c>
      <c r="L93" s="184" t="str">
        <f>VLOOKUP(A93,Etapes!$A$3:$T$5,6,FALSE)</f>
        <v>1:59:04,19</v>
      </c>
      <c r="M93" s="185" t="e">
        <f t="shared" si="16"/>
        <v>#N/A</v>
      </c>
      <c r="N93" s="184" t="str">
        <f>VLOOKUP(A93,Etapes!$A$3:$T$5,13,FALSE)</f>
        <v> </v>
      </c>
      <c r="O93" s="186" t="e">
        <f t="shared" si="17"/>
        <v>#N/A</v>
      </c>
      <c r="P93" s="216" t="s">
        <v>3</v>
      </c>
      <c r="Q93" s="185" t="e">
        <f t="shared" si="18"/>
        <v>#N/A</v>
      </c>
      <c r="R93" s="184" t="str">
        <f>VLOOKUP(A93,Etapes!$A$3:$T$5,20,FALSE)</f>
        <v> </v>
      </c>
      <c r="S93" s="186" t="e">
        <f t="shared" si="19"/>
        <v>#N/A</v>
      </c>
      <c r="T93" s="216" t="s">
        <v>3</v>
      </c>
      <c r="U93" s="186" t="e">
        <f t="shared" si="20"/>
        <v>#N/A</v>
      </c>
    </row>
    <row r="94" spans="1:21" ht="14.25">
      <c r="A94">
        <v>1</v>
      </c>
      <c r="B94" s="181">
        <v>93</v>
      </c>
      <c r="C94" s="89">
        <v>69</v>
      </c>
      <c r="D94" s="92" t="e">
        <f>VLOOKUP(C94,Etapes!$B$3:$T$200,2,FALSE)</f>
        <v>#N/A</v>
      </c>
      <c r="E94" s="92" t="e">
        <f>VLOOKUP(C94,Etapes!$B$3:$T$200,3,FALSE)</f>
        <v>#N/A</v>
      </c>
      <c r="F94" s="91" t="e">
        <f>VLOOKUP(C94,Etapes!$B$3:$T$200,4,FALSE)</f>
        <v>#N/A</v>
      </c>
      <c r="G94" s="225" t="e">
        <f>VLOOKUP(C94,Etapes!$B$3:$T$200,5,FALSE)</f>
        <v>#N/A</v>
      </c>
      <c r="H94" s="95" t="e">
        <f>VLOOKUP(C94,Etapes!$I$3:$M$200,5,FALSE)</f>
        <v>#N/A</v>
      </c>
      <c r="I94" s="95" t="e">
        <f t="shared" si="14"/>
        <v>#N/A</v>
      </c>
      <c r="J94" s="95" t="e">
        <f>VLOOKUP(C94,Etapes!$P$3:$T$200,5,FALSE)</f>
        <v>#N/A</v>
      </c>
      <c r="K94" s="95" t="e">
        <f t="shared" si="15"/>
        <v>#N/A</v>
      </c>
      <c r="L94" s="184" t="str">
        <f>VLOOKUP(A94,Etapes!$A$3:$T$5,6,FALSE)</f>
        <v>1:59:04,19</v>
      </c>
      <c r="M94" s="185" t="e">
        <f t="shared" si="16"/>
        <v>#N/A</v>
      </c>
      <c r="N94" s="184" t="str">
        <f>VLOOKUP(A94,Etapes!$A$3:$T$5,13,FALSE)</f>
        <v> </v>
      </c>
      <c r="O94" s="186" t="e">
        <f t="shared" si="17"/>
        <v>#N/A</v>
      </c>
      <c r="P94" s="216" t="s">
        <v>3</v>
      </c>
      <c r="Q94" s="185" t="e">
        <f t="shared" si="18"/>
        <v>#N/A</v>
      </c>
      <c r="R94" s="184" t="str">
        <f>VLOOKUP(A94,Etapes!$A$3:$T$5,20,FALSE)</f>
        <v> </v>
      </c>
      <c r="S94" s="186" t="e">
        <f t="shared" si="19"/>
        <v>#N/A</v>
      </c>
      <c r="T94" s="216" t="s">
        <v>3</v>
      </c>
      <c r="U94" s="186" t="e">
        <f t="shared" si="20"/>
        <v>#N/A</v>
      </c>
    </row>
    <row r="95" spans="1:21" ht="14.25">
      <c r="A95">
        <v>1</v>
      </c>
      <c r="B95" s="181">
        <v>94</v>
      </c>
      <c r="C95" s="89">
        <v>53</v>
      </c>
      <c r="D95" s="92" t="e">
        <f>VLOOKUP(C95,Etapes!$B$3:$T$200,2,FALSE)</f>
        <v>#N/A</v>
      </c>
      <c r="E95" s="92" t="e">
        <f>VLOOKUP(C95,Etapes!$B$3:$T$200,3,FALSE)</f>
        <v>#N/A</v>
      </c>
      <c r="F95" s="91" t="e">
        <f>VLOOKUP(C95,Etapes!$B$3:$T$200,4,FALSE)</f>
        <v>#N/A</v>
      </c>
      <c r="G95" s="225" t="e">
        <f>VLOOKUP(C95,Etapes!$B$3:$T$200,5,FALSE)</f>
        <v>#N/A</v>
      </c>
      <c r="H95" s="95" t="e">
        <f>VLOOKUP(C95,Etapes!$I$3:$M$200,5,FALSE)</f>
        <v>#N/A</v>
      </c>
      <c r="I95" s="95" t="e">
        <f t="shared" si="14"/>
        <v>#N/A</v>
      </c>
      <c r="J95" s="95" t="e">
        <f>VLOOKUP(C95,Etapes!$P$3:$T$200,5,FALSE)</f>
        <v>#N/A</v>
      </c>
      <c r="K95" s="95" t="e">
        <f t="shared" si="15"/>
        <v>#N/A</v>
      </c>
      <c r="L95" s="184" t="str">
        <f>VLOOKUP(A95,Etapes!$A$3:$T$5,6,FALSE)</f>
        <v>1:59:04,19</v>
      </c>
      <c r="M95" s="185" t="e">
        <f t="shared" si="16"/>
        <v>#N/A</v>
      </c>
      <c r="N95" s="184" t="str">
        <f>VLOOKUP(A95,Etapes!$A$3:$T$5,13,FALSE)</f>
        <v> </v>
      </c>
      <c r="O95" s="186" t="e">
        <f t="shared" si="17"/>
        <v>#N/A</v>
      </c>
      <c r="P95" s="216" t="s">
        <v>3</v>
      </c>
      <c r="Q95" s="185" t="e">
        <f t="shared" si="18"/>
        <v>#N/A</v>
      </c>
      <c r="R95" s="184" t="str">
        <f>VLOOKUP(A95,Etapes!$A$3:$T$5,20,FALSE)</f>
        <v> </v>
      </c>
      <c r="S95" s="186" t="e">
        <f t="shared" si="19"/>
        <v>#N/A</v>
      </c>
      <c r="T95" s="216" t="s">
        <v>3</v>
      </c>
      <c r="U95" s="186" t="e">
        <f t="shared" si="20"/>
        <v>#N/A</v>
      </c>
    </row>
    <row r="96" spans="1:21" ht="14.25">
      <c r="A96">
        <v>1</v>
      </c>
      <c r="B96" s="181">
        <v>95</v>
      </c>
      <c r="C96" s="89">
        <v>53</v>
      </c>
      <c r="D96" s="92" t="e">
        <f>VLOOKUP(C96,Etapes!$B$3:$T$200,2,FALSE)</f>
        <v>#N/A</v>
      </c>
      <c r="E96" s="92" t="e">
        <f>VLOOKUP(C96,Etapes!$B$3:$T$200,3,FALSE)</f>
        <v>#N/A</v>
      </c>
      <c r="F96" s="91" t="e">
        <f>VLOOKUP(C96,Etapes!$B$3:$T$200,4,FALSE)</f>
        <v>#N/A</v>
      </c>
      <c r="G96" s="225" t="e">
        <f>VLOOKUP(C96,Etapes!$B$3:$T$200,5,FALSE)</f>
        <v>#N/A</v>
      </c>
      <c r="H96" s="95" t="e">
        <f>VLOOKUP(C96,Etapes!$I$3:$M$200,5,FALSE)</f>
        <v>#N/A</v>
      </c>
      <c r="I96" s="95" t="e">
        <f t="shared" si="14"/>
        <v>#N/A</v>
      </c>
      <c r="J96" s="95" t="e">
        <f>VLOOKUP(C96,Etapes!$P$3:$T$200,5,FALSE)</f>
        <v>#N/A</v>
      </c>
      <c r="K96" s="95" t="e">
        <f t="shared" si="15"/>
        <v>#N/A</v>
      </c>
      <c r="L96" s="184" t="str">
        <f>VLOOKUP(A96,Etapes!$A$3:$T$5,6,FALSE)</f>
        <v>1:59:04,19</v>
      </c>
      <c r="M96" s="185" t="e">
        <f t="shared" si="16"/>
        <v>#N/A</v>
      </c>
      <c r="N96" s="184" t="str">
        <f>VLOOKUP(A96,Etapes!$A$3:$T$5,13,FALSE)</f>
        <v> </v>
      </c>
      <c r="O96" s="186" t="e">
        <f t="shared" si="17"/>
        <v>#N/A</v>
      </c>
      <c r="P96" s="216" t="s">
        <v>3</v>
      </c>
      <c r="Q96" s="185" t="e">
        <f t="shared" si="18"/>
        <v>#N/A</v>
      </c>
      <c r="R96" s="184" t="str">
        <f>VLOOKUP(A96,Etapes!$A$3:$T$5,20,FALSE)</f>
        <v> </v>
      </c>
      <c r="S96" s="186" t="e">
        <f t="shared" si="19"/>
        <v>#N/A</v>
      </c>
      <c r="T96" s="216" t="s">
        <v>3</v>
      </c>
      <c r="U96" s="186" t="e">
        <f t="shared" si="20"/>
        <v>#N/A</v>
      </c>
    </row>
    <row r="97" spans="1:21" ht="14.25">
      <c r="A97">
        <v>1</v>
      </c>
      <c r="B97" s="181">
        <v>96</v>
      </c>
      <c r="C97" s="89">
        <v>54</v>
      </c>
      <c r="D97" s="92" t="e">
        <f>VLOOKUP(C97,Etapes!$B$3:$T$200,2,FALSE)</f>
        <v>#N/A</v>
      </c>
      <c r="E97" s="92" t="e">
        <f>VLOOKUP(C97,Etapes!$B$3:$T$200,3,FALSE)</f>
        <v>#N/A</v>
      </c>
      <c r="F97" s="91" t="e">
        <f>VLOOKUP(C97,Etapes!$B$3:$T$200,4,FALSE)</f>
        <v>#N/A</v>
      </c>
      <c r="G97" s="225" t="e">
        <f>VLOOKUP(C97,Etapes!$B$3:$T$200,5,FALSE)</f>
        <v>#N/A</v>
      </c>
      <c r="H97" s="95" t="e">
        <f>VLOOKUP(C97,Etapes!$I$3:$M$200,5,FALSE)</f>
        <v>#N/A</v>
      </c>
      <c r="I97" s="95" t="e">
        <f t="shared" si="14"/>
        <v>#N/A</v>
      </c>
      <c r="J97" s="95" t="e">
        <f>VLOOKUP(C97,Etapes!$P$3:$T$200,5,FALSE)</f>
        <v>#N/A</v>
      </c>
      <c r="K97" s="95" t="e">
        <f t="shared" si="15"/>
        <v>#N/A</v>
      </c>
      <c r="L97" s="184" t="str">
        <f>VLOOKUP(A97,Etapes!$A$3:$T$5,6,FALSE)</f>
        <v>1:59:04,19</v>
      </c>
      <c r="M97" s="185" t="e">
        <f t="shared" si="16"/>
        <v>#N/A</v>
      </c>
      <c r="N97" s="184" t="str">
        <f>VLOOKUP(A97,Etapes!$A$3:$T$5,13,FALSE)</f>
        <v> </v>
      </c>
      <c r="O97" s="186" t="e">
        <f t="shared" si="17"/>
        <v>#N/A</v>
      </c>
      <c r="P97" s="216" t="s">
        <v>3</v>
      </c>
      <c r="Q97" s="185" t="e">
        <f t="shared" si="18"/>
        <v>#N/A</v>
      </c>
      <c r="R97" s="184" t="str">
        <f>VLOOKUP(A97,Etapes!$A$3:$T$5,20,FALSE)</f>
        <v> </v>
      </c>
      <c r="S97" s="186" t="e">
        <f t="shared" si="19"/>
        <v>#N/A</v>
      </c>
      <c r="T97" s="216" t="s">
        <v>3</v>
      </c>
      <c r="U97" s="186" t="e">
        <f t="shared" si="20"/>
        <v>#N/A</v>
      </c>
    </row>
    <row r="98" spans="1:21" ht="14.25">
      <c r="A98">
        <v>1</v>
      </c>
      <c r="B98" s="181">
        <v>97</v>
      </c>
      <c r="C98" s="89">
        <v>56</v>
      </c>
      <c r="D98" s="92" t="e">
        <f>VLOOKUP(C98,Etapes!$B$3:$T$200,2,FALSE)</f>
        <v>#N/A</v>
      </c>
      <c r="E98" s="92" t="e">
        <f>VLOOKUP(C98,Etapes!$B$3:$T$200,3,FALSE)</f>
        <v>#N/A</v>
      </c>
      <c r="F98" s="91" t="e">
        <f>VLOOKUP(C98,Etapes!$B$3:$T$200,4,FALSE)</f>
        <v>#N/A</v>
      </c>
      <c r="G98" s="225" t="e">
        <f>VLOOKUP(C98,Etapes!$B$3:$T$200,5,FALSE)</f>
        <v>#N/A</v>
      </c>
      <c r="H98" s="95" t="e">
        <f>VLOOKUP(C98,Etapes!$I$3:$M$200,5,FALSE)</f>
        <v>#N/A</v>
      </c>
      <c r="I98" s="95" t="e">
        <f aca="true" t="shared" si="21" ref="I98:I129">G98+H98</f>
        <v>#N/A</v>
      </c>
      <c r="J98" s="95" t="e">
        <f>VLOOKUP(C98,Etapes!$P$3:$T$200,5,FALSE)</f>
        <v>#N/A</v>
      </c>
      <c r="K98" s="95" t="e">
        <f aca="true" t="shared" si="22" ref="K98:K129">G98+H98+J98</f>
        <v>#N/A</v>
      </c>
      <c r="L98" s="184" t="str">
        <f>VLOOKUP(A98,Etapes!$A$3:$T$5,6,FALSE)</f>
        <v>1:59:04,19</v>
      </c>
      <c r="M98" s="185" t="e">
        <f aca="true" t="shared" si="23" ref="M98:M129">G98-L98</f>
        <v>#N/A</v>
      </c>
      <c r="N98" s="184" t="str">
        <f>VLOOKUP(A98,Etapes!$A$3:$T$5,13,FALSE)</f>
        <v> </v>
      </c>
      <c r="O98" s="186" t="e">
        <f aca="true" t="shared" si="24" ref="O98:O129">H98-N98</f>
        <v>#N/A</v>
      </c>
      <c r="P98" s="216" t="s">
        <v>3</v>
      </c>
      <c r="Q98" s="185" t="e">
        <f aca="true" t="shared" si="25" ref="Q98:Q129">I98-P98</f>
        <v>#N/A</v>
      </c>
      <c r="R98" s="184" t="str">
        <f>VLOOKUP(A98,Etapes!$A$3:$T$5,20,FALSE)</f>
        <v> </v>
      </c>
      <c r="S98" s="186" t="e">
        <f aca="true" t="shared" si="26" ref="S98:S129">J98-R98</f>
        <v>#N/A</v>
      </c>
      <c r="T98" s="216" t="s">
        <v>3</v>
      </c>
      <c r="U98" s="186" t="e">
        <f aca="true" t="shared" si="27" ref="U98:U129">K98-T98</f>
        <v>#N/A</v>
      </c>
    </row>
    <row r="99" spans="1:21" ht="14.25">
      <c r="A99">
        <v>1</v>
      </c>
      <c r="B99" s="181">
        <v>98</v>
      </c>
      <c r="C99" s="89">
        <v>69</v>
      </c>
      <c r="D99" s="92" t="e">
        <f>VLOOKUP(C99,Etapes!$B$3:$T$200,2,FALSE)</f>
        <v>#N/A</v>
      </c>
      <c r="E99" s="92" t="e">
        <f>VLOOKUP(C99,Etapes!$B$3:$T$200,3,FALSE)</f>
        <v>#N/A</v>
      </c>
      <c r="F99" s="91" t="e">
        <f>VLOOKUP(C99,Etapes!$B$3:$T$200,4,FALSE)</f>
        <v>#N/A</v>
      </c>
      <c r="G99" s="225" t="e">
        <f>VLOOKUP(C99,Etapes!$B$3:$T$200,5,FALSE)</f>
        <v>#N/A</v>
      </c>
      <c r="H99" s="95" t="e">
        <f>VLOOKUP(C99,Etapes!$I$3:$M$200,5,FALSE)</f>
        <v>#N/A</v>
      </c>
      <c r="I99" s="95" t="e">
        <f t="shared" si="21"/>
        <v>#N/A</v>
      </c>
      <c r="J99" s="95" t="e">
        <f>VLOOKUP(C99,Etapes!$P$3:$T$200,5,FALSE)</f>
        <v>#N/A</v>
      </c>
      <c r="K99" s="95" t="e">
        <f t="shared" si="22"/>
        <v>#N/A</v>
      </c>
      <c r="L99" s="184" t="str">
        <f>VLOOKUP(A99,Etapes!$A$3:$T$5,6,FALSE)</f>
        <v>1:59:04,19</v>
      </c>
      <c r="M99" s="185" t="e">
        <f t="shared" si="23"/>
        <v>#N/A</v>
      </c>
      <c r="N99" s="184" t="str">
        <f>VLOOKUP(A99,Etapes!$A$3:$T$5,13,FALSE)</f>
        <v> </v>
      </c>
      <c r="O99" s="186" t="e">
        <f t="shared" si="24"/>
        <v>#N/A</v>
      </c>
      <c r="P99" s="216" t="s">
        <v>3</v>
      </c>
      <c r="Q99" s="185" t="e">
        <f t="shared" si="25"/>
        <v>#N/A</v>
      </c>
      <c r="R99" s="184" t="str">
        <f>VLOOKUP(A99,Etapes!$A$3:$T$5,20,FALSE)</f>
        <v> </v>
      </c>
      <c r="S99" s="186" t="e">
        <f t="shared" si="26"/>
        <v>#N/A</v>
      </c>
      <c r="T99" s="216" t="s">
        <v>3</v>
      </c>
      <c r="U99" s="186" t="e">
        <f t="shared" si="27"/>
        <v>#N/A</v>
      </c>
    </row>
    <row r="100" spans="1:21" ht="14.25">
      <c r="A100">
        <v>1</v>
      </c>
      <c r="B100" s="181">
        <v>99</v>
      </c>
      <c r="C100" s="89">
        <v>83</v>
      </c>
      <c r="D100" s="92" t="e">
        <f>VLOOKUP(C100,Etapes!$B$3:$T$200,2,FALSE)</f>
        <v>#N/A</v>
      </c>
      <c r="E100" s="92" t="e">
        <f>VLOOKUP(C100,Etapes!$B$3:$T$200,3,FALSE)</f>
        <v>#N/A</v>
      </c>
      <c r="F100" s="91" t="e">
        <f>VLOOKUP(C100,Etapes!$B$3:$T$200,4,FALSE)</f>
        <v>#N/A</v>
      </c>
      <c r="G100" s="225" t="e">
        <f>VLOOKUP(C100,Etapes!$B$3:$T$200,5,FALSE)</f>
        <v>#N/A</v>
      </c>
      <c r="H100" s="95" t="e">
        <f>VLOOKUP(C100,Etapes!$I$3:$M$200,5,FALSE)</f>
        <v>#N/A</v>
      </c>
      <c r="I100" s="95" t="e">
        <f t="shared" si="21"/>
        <v>#N/A</v>
      </c>
      <c r="J100" s="95" t="e">
        <f>VLOOKUP(C100,Etapes!$P$3:$T$200,5,FALSE)</f>
        <v>#N/A</v>
      </c>
      <c r="K100" s="95" t="e">
        <f t="shared" si="22"/>
        <v>#N/A</v>
      </c>
      <c r="L100" s="184" t="str">
        <f>VLOOKUP(A100,Etapes!$A$3:$T$5,6,FALSE)</f>
        <v>1:59:04,19</v>
      </c>
      <c r="M100" s="185" t="e">
        <f t="shared" si="23"/>
        <v>#N/A</v>
      </c>
      <c r="N100" s="184" t="str">
        <f>VLOOKUP(A100,Etapes!$A$3:$T$5,13,FALSE)</f>
        <v> </v>
      </c>
      <c r="O100" s="186" t="e">
        <f t="shared" si="24"/>
        <v>#N/A</v>
      </c>
      <c r="P100" s="216" t="s">
        <v>3</v>
      </c>
      <c r="Q100" s="185" t="e">
        <f t="shared" si="25"/>
        <v>#N/A</v>
      </c>
      <c r="R100" s="184" t="str">
        <f>VLOOKUP(A100,Etapes!$A$3:$T$5,20,FALSE)</f>
        <v> </v>
      </c>
      <c r="S100" s="186" t="e">
        <f t="shared" si="26"/>
        <v>#N/A</v>
      </c>
      <c r="T100" s="216" t="s">
        <v>3</v>
      </c>
      <c r="U100" s="186" t="e">
        <f t="shared" si="27"/>
        <v>#N/A</v>
      </c>
    </row>
    <row r="101" spans="1:21" ht="14.25">
      <c r="A101">
        <v>1</v>
      </c>
      <c r="B101" s="181">
        <v>100</v>
      </c>
      <c r="C101" s="89">
        <v>86</v>
      </c>
      <c r="D101" s="92" t="e">
        <f>VLOOKUP(C101,Etapes!$B$3:$T$200,2,FALSE)</f>
        <v>#N/A</v>
      </c>
      <c r="E101" s="92" t="e">
        <f>VLOOKUP(C101,Etapes!$B$3:$T$200,3,FALSE)</f>
        <v>#N/A</v>
      </c>
      <c r="F101" s="91" t="e">
        <f>VLOOKUP(C101,Etapes!$B$3:$T$200,4,FALSE)</f>
        <v>#N/A</v>
      </c>
      <c r="G101" s="225" t="e">
        <f>VLOOKUP(C101,Etapes!$B$3:$T$200,5,FALSE)</f>
        <v>#N/A</v>
      </c>
      <c r="H101" s="95" t="e">
        <f>VLOOKUP(C101,Etapes!$I$3:$M$200,5,FALSE)</f>
        <v>#N/A</v>
      </c>
      <c r="I101" s="95" t="e">
        <f t="shared" si="21"/>
        <v>#N/A</v>
      </c>
      <c r="J101" s="95" t="e">
        <f>VLOOKUP(C101,Etapes!$P$3:$T$200,5,FALSE)</f>
        <v>#N/A</v>
      </c>
      <c r="K101" s="95" t="e">
        <f t="shared" si="22"/>
        <v>#N/A</v>
      </c>
      <c r="L101" s="184" t="str">
        <f>VLOOKUP(A101,Etapes!$A$3:$T$5,6,FALSE)</f>
        <v>1:59:04,19</v>
      </c>
      <c r="M101" s="185" t="e">
        <f t="shared" si="23"/>
        <v>#N/A</v>
      </c>
      <c r="N101" s="184" t="str">
        <f>VLOOKUP(A101,Etapes!$A$3:$T$5,13,FALSE)</f>
        <v> </v>
      </c>
      <c r="O101" s="186" t="e">
        <f t="shared" si="24"/>
        <v>#N/A</v>
      </c>
      <c r="P101" s="216" t="s">
        <v>3</v>
      </c>
      <c r="Q101" s="185" t="e">
        <f t="shared" si="25"/>
        <v>#N/A</v>
      </c>
      <c r="R101" s="184" t="str">
        <f>VLOOKUP(A101,Etapes!$A$3:$T$5,20,FALSE)</f>
        <v> </v>
      </c>
      <c r="S101" s="186" t="e">
        <f t="shared" si="26"/>
        <v>#N/A</v>
      </c>
      <c r="T101" s="216" t="s">
        <v>3</v>
      </c>
      <c r="U101" s="186" t="e">
        <f t="shared" si="27"/>
        <v>#N/A</v>
      </c>
    </row>
    <row r="102" spans="1:21" ht="14.25">
      <c r="A102">
        <v>1</v>
      </c>
      <c r="B102" s="181">
        <v>101</v>
      </c>
      <c r="C102" s="89">
        <v>88</v>
      </c>
      <c r="D102" s="92" t="e">
        <f>VLOOKUP(C102,Etapes!$B$3:$T$200,2,FALSE)</f>
        <v>#N/A</v>
      </c>
      <c r="E102" s="92" t="e">
        <f>VLOOKUP(C102,Etapes!$B$3:$T$200,3,FALSE)</f>
        <v>#N/A</v>
      </c>
      <c r="F102" s="91" t="e">
        <f>VLOOKUP(C102,Etapes!$B$3:$T$200,4,FALSE)</f>
        <v>#N/A</v>
      </c>
      <c r="G102" s="225" t="e">
        <f>VLOOKUP(C102,Etapes!$B$3:$T$200,5,FALSE)</f>
        <v>#N/A</v>
      </c>
      <c r="H102" s="95" t="e">
        <f>VLOOKUP(C102,Etapes!$I$3:$M$200,5,FALSE)</f>
        <v>#N/A</v>
      </c>
      <c r="I102" s="95" t="e">
        <f t="shared" si="21"/>
        <v>#N/A</v>
      </c>
      <c r="J102" s="95" t="e">
        <f>VLOOKUP(C102,Etapes!$P$3:$T$200,5,FALSE)</f>
        <v>#N/A</v>
      </c>
      <c r="K102" s="95" t="e">
        <f t="shared" si="22"/>
        <v>#N/A</v>
      </c>
      <c r="L102" s="184" t="str">
        <f>VLOOKUP(A102,Etapes!$A$3:$T$5,6,FALSE)</f>
        <v>1:59:04,19</v>
      </c>
      <c r="M102" s="185" t="e">
        <f t="shared" si="23"/>
        <v>#N/A</v>
      </c>
      <c r="N102" s="184" t="str">
        <f>VLOOKUP(A102,Etapes!$A$3:$T$5,13,FALSE)</f>
        <v> </v>
      </c>
      <c r="O102" s="186" t="e">
        <f t="shared" si="24"/>
        <v>#N/A</v>
      </c>
      <c r="P102" s="216" t="s">
        <v>3</v>
      </c>
      <c r="Q102" s="185" t="e">
        <f t="shared" si="25"/>
        <v>#N/A</v>
      </c>
      <c r="R102" s="184" t="str">
        <f>VLOOKUP(A102,Etapes!$A$3:$T$5,20,FALSE)</f>
        <v> </v>
      </c>
      <c r="S102" s="186" t="e">
        <f t="shared" si="26"/>
        <v>#N/A</v>
      </c>
      <c r="T102" s="216" t="s">
        <v>3</v>
      </c>
      <c r="U102" s="186" t="e">
        <f t="shared" si="27"/>
        <v>#N/A</v>
      </c>
    </row>
    <row r="103" spans="1:21" ht="14.25">
      <c r="A103">
        <v>1</v>
      </c>
      <c r="C103" s="89" t="s">
        <v>3</v>
      </c>
      <c r="D103" s="92" t="e">
        <f>VLOOKUP(C103,Etapes!$B$3:$T$200,2,FALSE)</f>
        <v>#N/A</v>
      </c>
      <c r="E103" s="92" t="e">
        <f>VLOOKUP(C103,Etapes!$B$3:$T$200,3,FALSE)</f>
        <v>#N/A</v>
      </c>
      <c r="F103" s="91" t="e">
        <f>VLOOKUP(C103,Etapes!$B$3:$T$200,4,FALSE)</f>
        <v>#N/A</v>
      </c>
      <c r="G103" s="95" t="e">
        <f>VLOOKUP(C103,Etapes!$B$3:$T$200,5,FALSE)</f>
        <v>#N/A</v>
      </c>
      <c r="H103" s="95" t="str">
        <f>VLOOKUP(C103,Etapes!$I$3:$M$200,5,FALSE)</f>
        <v> </v>
      </c>
      <c r="I103" s="95" t="e">
        <f t="shared" si="21"/>
        <v>#N/A</v>
      </c>
      <c r="J103" s="95" t="str">
        <f>VLOOKUP(C103,Etapes!$P$3:$T$200,5,FALSE)</f>
        <v> </v>
      </c>
      <c r="K103" s="95" t="e">
        <f t="shared" si="22"/>
        <v>#N/A</v>
      </c>
      <c r="L103" s="184" t="str">
        <f>VLOOKUP(A103,Etapes!$A$3:$T$5,6,FALSE)</f>
        <v>1:59:04,19</v>
      </c>
      <c r="M103" s="185" t="e">
        <f t="shared" si="23"/>
        <v>#N/A</v>
      </c>
      <c r="N103" s="184" t="str">
        <f>VLOOKUP(A103,Etapes!$A$3:$T$5,13,FALSE)</f>
        <v> </v>
      </c>
      <c r="O103" s="186" t="e">
        <f t="shared" si="24"/>
        <v>#VALUE!</v>
      </c>
      <c r="P103" s="216" t="s">
        <v>3</v>
      </c>
      <c r="Q103" s="185" t="e">
        <f t="shared" si="25"/>
        <v>#N/A</v>
      </c>
      <c r="R103" s="184" t="str">
        <f>VLOOKUP(A103,Etapes!$A$3:$T$5,20,FALSE)</f>
        <v> </v>
      </c>
      <c r="S103" s="186" t="e">
        <f t="shared" si="26"/>
        <v>#VALUE!</v>
      </c>
      <c r="T103" s="216" t="s">
        <v>3</v>
      </c>
      <c r="U103" s="186" t="e">
        <f t="shared" si="27"/>
        <v>#N/A</v>
      </c>
    </row>
    <row r="104" spans="1:21" ht="14.25">
      <c r="A104">
        <v>1</v>
      </c>
      <c r="C104" s="89" t="s">
        <v>3</v>
      </c>
      <c r="D104" s="92" t="e">
        <f>VLOOKUP(C104,Etapes!$B$3:$T$200,2,FALSE)</f>
        <v>#N/A</v>
      </c>
      <c r="E104" s="92" t="e">
        <f>VLOOKUP(C104,Etapes!$B$3:$T$200,3,FALSE)</f>
        <v>#N/A</v>
      </c>
      <c r="F104" s="91" t="e">
        <f>VLOOKUP(C104,Etapes!$B$3:$T$200,4,FALSE)</f>
        <v>#N/A</v>
      </c>
      <c r="G104" s="95" t="e">
        <f>VLOOKUP(C104,Etapes!$B$3:$T$200,5,FALSE)</f>
        <v>#N/A</v>
      </c>
      <c r="H104" s="95" t="str">
        <f>VLOOKUP(C104,Etapes!$I$3:$M$200,5,FALSE)</f>
        <v> </v>
      </c>
      <c r="I104" s="95" t="e">
        <f t="shared" si="21"/>
        <v>#N/A</v>
      </c>
      <c r="J104" s="95" t="str">
        <f>VLOOKUP(C104,Etapes!$P$3:$T$200,5,FALSE)</f>
        <v> </v>
      </c>
      <c r="K104" s="95" t="e">
        <f t="shared" si="22"/>
        <v>#N/A</v>
      </c>
      <c r="L104" s="184" t="str">
        <f>VLOOKUP(A104,Etapes!$A$3:$T$5,6,FALSE)</f>
        <v>1:59:04,19</v>
      </c>
      <c r="M104" s="185" t="e">
        <f t="shared" si="23"/>
        <v>#N/A</v>
      </c>
      <c r="N104" s="184" t="str">
        <f>VLOOKUP(A104,Etapes!$A$3:$T$5,13,FALSE)</f>
        <v> </v>
      </c>
      <c r="O104" s="186" t="e">
        <f t="shared" si="24"/>
        <v>#VALUE!</v>
      </c>
      <c r="P104" s="216" t="s">
        <v>3</v>
      </c>
      <c r="Q104" s="185" t="e">
        <f t="shared" si="25"/>
        <v>#N/A</v>
      </c>
      <c r="R104" s="184" t="str">
        <f>VLOOKUP(A104,Etapes!$A$3:$T$5,20,FALSE)</f>
        <v> </v>
      </c>
      <c r="S104" s="186" t="e">
        <f t="shared" si="26"/>
        <v>#VALUE!</v>
      </c>
      <c r="T104" s="216" t="s">
        <v>3</v>
      </c>
      <c r="U104" s="186" t="e">
        <f t="shared" si="27"/>
        <v>#N/A</v>
      </c>
    </row>
    <row r="105" spans="1:21" ht="14.25">
      <c r="A105">
        <v>1</v>
      </c>
      <c r="C105" s="89" t="s">
        <v>3</v>
      </c>
      <c r="D105" s="92" t="e">
        <f>VLOOKUP(C105,Etapes!$B$3:$T$200,2,FALSE)</f>
        <v>#N/A</v>
      </c>
      <c r="E105" s="92" t="e">
        <f>VLOOKUP(C105,Etapes!$B$3:$T$200,3,FALSE)</f>
        <v>#N/A</v>
      </c>
      <c r="F105" s="91" t="e">
        <f>VLOOKUP(C105,Etapes!$B$3:$T$200,4,FALSE)</f>
        <v>#N/A</v>
      </c>
      <c r="G105" s="95" t="e">
        <f>VLOOKUP(C105,Etapes!$B$3:$T$200,5,FALSE)</f>
        <v>#N/A</v>
      </c>
      <c r="H105" s="95" t="str">
        <f>VLOOKUP(C105,Etapes!$I$3:$M$200,5,FALSE)</f>
        <v> </v>
      </c>
      <c r="I105" s="95" t="e">
        <f t="shared" si="21"/>
        <v>#N/A</v>
      </c>
      <c r="J105" s="95" t="str">
        <f>VLOOKUP(C105,Etapes!$P$3:$T$200,5,FALSE)</f>
        <v> </v>
      </c>
      <c r="K105" s="95" t="e">
        <f t="shared" si="22"/>
        <v>#N/A</v>
      </c>
      <c r="L105" s="184" t="str">
        <f>VLOOKUP(A105,Etapes!$A$3:$T$5,6,FALSE)</f>
        <v>1:59:04,19</v>
      </c>
      <c r="M105" s="185" t="e">
        <f t="shared" si="23"/>
        <v>#N/A</v>
      </c>
      <c r="N105" s="184" t="str">
        <f>VLOOKUP(A105,Etapes!$A$3:$T$5,13,FALSE)</f>
        <v> </v>
      </c>
      <c r="O105" s="186" t="e">
        <f t="shared" si="24"/>
        <v>#VALUE!</v>
      </c>
      <c r="P105" s="216" t="s">
        <v>3</v>
      </c>
      <c r="Q105" s="185" t="e">
        <f t="shared" si="25"/>
        <v>#N/A</v>
      </c>
      <c r="R105" s="184" t="str">
        <f>VLOOKUP(A105,Etapes!$A$3:$T$5,20,FALSE)</f>
        <v> </v>
      </c>
      <c r="S105" s="186" t="e">
        <f t="shared" si="26"/>
        <v>#VALUE!</v>
      </c>
      <c r="T105" s="216" t="s">
        <v>3</v>
      </c>
      <c r="U105" s="186" t="e">
        <f t="shared" si="27"/>
        <v>#N/A</v>
      </c>
    </row>
    <row r="106" spans="1:21" ht="14.25">
      <c r="A106">
        <v>1</v>
      </c>
      <c r="C106" s="89" t="s">
        <v>3</v>
      </c>
      <c r="D106" s="92" t="e">
        <f>VLOOKUP(C106,Etapes!$B$3:$T$200,2,FALSE)</f>
        <v>#N/A</v>
      </c>
      <c r="E106" s="92" t="e">
        <f>VLOOKUP(C106,Etapes!$B$3:$T$200,3,FALSE)</f>
        <v>#N/A</v>
      </c>
      <c r="F106" s="91" t="e">
        <f>VLOOKUP(C106,Etapes!$B$3:$T$200,4,FALSE)</f>
        <v>#N/A</v>
      </c>
      <c r="G106" s="95" t="e">
        <f>VLOOKUP(C106,Etapes!$B$3:$T$200,5,FALSE)</f>
        <v>#N/A</v>
      </c>
      <c r="H106" s="95" t="str">
        <f>VLOOKUP(C106,Etapes!$I$3:$M$200,5,FALSE)</f>
        <v> </v>
      </c>
      <c r="I106" s="95" t="e">
        <f t="shared" si="21"/>
        <v>#N/A</v>
      </c>
      <c r="J106" s="95" t="str">
        <f>VLOOKUP(C106,Etapes!$P$3:$T$200,5,FALSE)</f>
        <v> </v>
      </c>
      <c r="K106" s="95" t="e">
        <f t="shared" si="22"/>
        <v>#N/A</v>
      </c>
      <c r="L106" s="184" t="str">
        <f>VLOOKUP(A106,Etapes!$A$3:$T$5,6,FALSE)</f>
        <v>1:59:04,19</v>
      </c>
      <c r="M106" s="185" t="e">
        <f t="shared" si="23"/>
        <v>#N/A</v>
      </c>
      <c r="N106" s="184" t="str">
        <f>VLOOKUP(A106,Etapes!$A$3:$T$5,13,FALSE)</f>
        <v> </v>
      </c>
      <c r="O106" s="186" t="e">
        <f t="shared" si="24"/>
        <v>#VALUE!</v>
      </c>
      <c r="P106" s="216" t="s">
        <v>3</v>
      </c>
      <c r="Q106" s="185" t="e">
        <f t="shared" si="25"/>
        <v>#N/A</v>
      </c>
      <c r="R106" s="184" t="str">
        <f>VLOOKUP(A106,Etapes!$A$3:$T$5,20,FALSE)</f>
        <v> </v>
      </c>
      <c r="S106" s="186" t="e">
        <f t="shared" si="26"/>
        <v>#VALUE!</v>
      </c>
      <c r="T106" s="216" t="s">
        <v>3</v>
      </c>
      <c r="U106" s="186" t="e">
        <f t="shared" si="27"/>
        <v>#N/A</v>
      </c>
    </row>
    <row r="107" spans="1:21" ht="14.25">
      <c r="A107">
        <v>1</v>
      </c>
      <c r="C107" s="89" t="s">
        <v>3</v>
      </c>
      <c r="D107" s="92" t="e">
        <f>VLOOKUP(C107,Etapes!$B$3:$T$200,2,FALSE)</f>
        <v>#N/A</v>
      </c>
      <c r="E107" s="92" t="e">
        <f>VLOOKUP(C107,Etapes!$B$3:$T$200,3,FALSE)</f>
        <v>#N/A</v>
      </c>
      <c r="F107" s="91" t="e">
        <f>VLOOKUP(C107,Etapes!$B$3:$T$200,4,FALSE)</f>
        <v>#N/A</v>
      </c>
      <c r="G107" s="95" t="e">
        <f>VLOOKUP(C107,Etapes!$B$3:$T$200,5,FALSE)</f>
        <v>#N/A</v>
      </c>
      <c r="H107" s="95" t="str">
        <f>VLOOKUP(C107,Etapes!$I$3:$M$200,5,FALSE)</f>
        <v> </v>
      </c>
      <c r="I107" s="95" t="e">
        <f t="shared" si="21"/>
        <v>#N/A</v>
      </c>
      <c r="J107" s="95" t="str">
        <f>VLOOKUP(C107,Etapes!$P$3:$T$200,5,FALSE)</f>
        <v> </v>
      </c>
      <c r="K107" s="95" t="e">
        <f t="shared" si="22"/>
        <v>#N/A</v>
      </c>
      <c r="L107" s="184" t="str">
        <f>VLOOKUP(A107,Etapes!$A$3:$T$5,6,FALSE)</f>
        <v>1:59:04,19</v>
      </c>
      <c r="M107" s="185" t="e">
        <f t="shared" si="23"/>
        <v>#N/A</v>
      </c>
      <c r="N107" s="184" t="str">
        <f>VLOOKUP(A107,Etapes!$A$3:$T$5,13,FALSE)</f>
        <v> </v>
      </c>
      <c r="O107" s="186" t="e">
        <f t="shared" si="24"/>
        <v>#VALUE!</v>
      </c>
      <c r="P107" s="216" t="s">
        <v>3</v>
      </c>
      <c r="Q107" s="185" t="e">
        <f t="shared" si="25"/>
        <v>#N/A</v>
      </c>
      <c r="R107" s="184" t="str">
        <f>VLOOKUP(A107,Etapes!$A$3:$T$5,20,FALSE)</f>
        <v> </v>
      </c>
      <c r="S107" s="186" t="e">
        <f t="shared" si="26"/>
        <v>#VALUE!</v>
      </c>
      <c r="T107" s="216" t="s">
        <v>3</v>
      </c>
      <c r="U107" s="186" t="e">
        <f t="shared" si="27"/>
        <v>#N/A</v>
      </c>
    </row>
    <row r="108" spans="1:21" ht="14.25">
      <c r="A108">
        <v>1</v>
      </c>
      <c r="C108" s="89" t="s">
        <v>3</v>
      </c>
      <c r="D108" s="92" t="e">
        <f>VLOOKUP(C108,Etapes!$B$3:$T$200,2,FALSE)</f>
        <v>#N/A</v>
      </c>
      <c r="E108" s="92" t="e">
        <f>VLOOKUP(C108,Etapes!$B$3:$T$200,3,FALSE)</f>
        <v>#N/A</v>
      </c>
      <c r="F108" s="91" t="e">
        <f>VLOOKUP(C108,Etapes!$B$3:$T$200,4,FALSE)</f>
        <v>#N/A</v>
      </c>
      <c r="G108" s="95" t="e">
        <f>VLOOKUP(C108,Etapes!$B$3:$T$200,5,FALSE)</f>
        <v>#N/A</v>
      </c>
      <c r="H108" s="95" t="str">
        <f>VLOOKUP(C108,Etapes!$I$3:$M$200,5,FALSE)</f>
        <v> </v>
      </c>
      <c r="I108" s="95" t="e">
        <f t="shared" si="21"/>
        <v>#N/A</v>
      </c>
      <c r="J108" s="95" t="str">
        <f>VLOOKUP(C108,Etapes!$P$3:$T$200,5,FALSE)</f>
        <v> </v>
      </c>
      <c r="K108" s="95" t="e">
        <f t="shared" si="22"/>
        <v>#N/A</v>
      </c>
      <c r="L108" s="184" t="str">
        <f>VLOOKUP(A108,Etapes!$A$3:$T$5,6,FALSE)</f>
        <v>1:59:04,19</v>
      </c>
      <c r="M108" s="185" t="e">
        <f t="shared" si="23"/>
        <v>#N/A</v>
      </c>
      <c r="N108" s="184" t="str">
        <f>VLOOKUP(A108,Etapes!$A$3:$T$5,13,FALSE)</f>
        <v> </v>
      </c>
      <c r="O108" s="186" t="e">
        <f t="shared" si="24"/>
        <v>#VALUE!</v>
      </c>
      <c r="P108" s="216" t="s">
        <v>3</v>
      </c>
      <c r="Q108" s="185" t="e">
        <f t="shared" si="25"/>
        <v>#N/A</v>
      </c>
      <c r="R108" s="184" t="str">
        <f>VLOOKUP(A108,Etapes!$A$3:$T$5,20,FALSE)</f>
        <v> </v>
      </c>
      <c r="S108" s="186" t="e">
        <f t="shared" si="26"/>
        <v>#VALUE!</v>
      </c>
      <c r="T108" s="216" t="s">
        <v>3</v>
      </c>
      <c r="U108" s="186" t="e">
        <f t="shared" si="27"/>
        <v>#N/A</v>
      </c>
    </row>
    <row r="109" spans="1:21" ht="14.25">
      <c r="A109">
        <v>1</v>
      </c>
      <c r="C109" s="89" t="s">
        <v>3</v>
      </c>
      <c r="D109" s="92" t="e">
        <f>VLOOKUP(C109,Etapes!$B$3:$T$200,2,FALSE)</f>
        <v>#N/A</v>
      </c>
      <c r="E109" s="92" t="e">
        <f>VLOOKUP(C109,Etapes!$B$3:$T$200,3,FALSE)</f>
        <v>#N/A</v>
      </c>
      <c r="F109" s="91" t="e">
        <f>VLOOKUP(C109,Etapes!$B$3:$T$200,4,FALSE)</f>
        <v>#N/A</v>
      </c>
      <c r="G109" s="95" t="e">
        <f>VLOOKUP(C109,Etapes!$B$3:$T$200,5,FALSE)</f>
        <v>#N/A</v>
      </c>
      <c r="H109" s="95" t="str">
        <f>VLOOKUP(C109,Etapes!$I$3:$M$200,5,FALSE)</f>
        <v> </v>
      </c>
      <c r="I109" s="95" t="e">
        <f t="shared" si="21"/>
        <v>#N/A</v>
      </c>
      <c r="J109" s="95" t="str">
        <f>VLOOKUP(C109,Etapes!$P$3:$T$200,5,FALSE)</f>
        <v> </v>
      </c>
      <c r="K109" s="95" t="e">
        <f t="shared" si="22"/>
        <v>#N/A</v>
      </c>
      <c r="L109" s="184" t="str">
        <f>VLOOKUP(A109,Etapes!$A$3:$T$5,6,FALSE)</f>
        <v>1:59:04,19</v>
      </c>
      <c r="M109" s="185" t="e">
        <f t="shared" si="23"/>
        <v>#N/A</v>
      </c>
      <c r="N109" s="184" t="str">
        <f>VLOOKUP(A109,Etapes!$A$3:$T$5,13,FALSE)</f>
        <v> </v>
      </c>
      <c r="O109" s="186" t="e">
        <f t="shared" si="24"/>
        <v>#VALUE!</v>
      </c>
      <c r="P109" s="216" t="s">
        <v>3</v>
      </c>
      <c r="Q109" s="185" t="e">
        <f t="shared" si="25"/>
        <v>#N/A</v>
      </c>
      <c r="R109" s="184" t="str">
        <f>VLOOKUP(A109,Etapes!$A$3:$T$5,20,FALSE)</f>
        <v> </v>
      </c>
      <c r="S109" s="186" t="e">
        <f t="shared" si="26"/>
        <v>#VALUE!</v>
      </c>
      <c r="T109" s="216" t="s">
        <v>3</v>
      </c>
      <c r="U109" s="186" t="e">
        <f t="shared" si="27"/>
        <v>#N/A</v>
      </c>
    </row>
    <row r="110" spans="1:21" ht="14.25">
      <c r="A110">
        <v>1</v>
      </c>
      <c r="C110" s="89" t="s">
        <v>3</v>
      </c>
      <c r="D110" s="92" t="e">
        <f>VLOOKUP(C110,Etapes!$B$3:$T$200,2,FALSE)</f>
        <v>#N/A</v>
      </c>
      <c r="E110" s="92" t="e">
        <f>VLOOKUP(C110,Etapes!$B$3:$T$200,3,FALSE)</f>
        <v>#N/A</v>
      </c>
      <c r="F110" s="91" t="e">
        <f>VLOOKUP(C110,Etapes!$B$3:$T$200,4,FALSE)</f>
        <v>#N/A</v>
      </c>
      <c r="G110" s="95" t="e">
        <f>VLOOKUP(C110,Etapes!$B$3:$T$200,5,FALSE)</f>
        <v>#N/A</v>
      </c>
      <c r="H110" s="95" t="str">
        <f>VLOOKUP(C110,Etapes!$I$3:$M$200,5,FALSE)</f>
        <v> </v>
      </c>
      <c r="I110" s="95" t="e">
        <f t="shared" si="21"/>
        <v>#N/A</v>
      </c>
      <c r="J110" s="95" t="str">
        <f>VLOOKUP(C110,Etapes!$P$3:$T$200,5,FALSE)</f>
        <v> </v>
      </c>
      <c r="K110" s="95" t="e">
        <f t="shared" si="22"/>
        <v>#N/A</v>
      </c>
      <c r="L110" s="184" t="str">
        <f>VLOOKUP(A110,Etapes!$A$3:$T$5,6,FALSE)</f>
        <v>1:59:04,19</v>
      </c>
      <c r="M110" s="185" t="e">
        <f t="shared" si="23"/>
        <v>#N/A</v>
      </c>
      <c r="N110" s="184" t="str">
        <f>VLOOKUP(A110,Etapes!$A$3:$T$5,13,FALSE)</f>
        <v> </v>
      </c>
      <c r="O110" s="186" t="e">
        <f t="shared" si="24"/>
        <v>#VALUE!</v>
      </c>
      <c r="P110" s="216" t="s">
        <v>3</v>
      </c>
      <c r="Q110" s="185" t="e">
        <f t="shared" si="25"/>
        <v>#N/A</v>
      </c>
      <c r="R110" s="184" t="str">
        <f>VLOOKUP(A110,Etapes!$A$3:$T$5,20,FALSE)</f>
        <v> </v>
      </c>
      <c r="S110" s="186" t="e">
        <f t="shared" si="26"/>
        <v>#VALUE!</v>
      </c>
      <c r="T110" s="216" t="s">
        <v>3</v>
      </c>
      <c r="U110" s="186" t="e">
        <f t="shared" si="27"/>
        <v>#N/A</v>
      </c>
    </row>
    <row r="111" spans="1:21" ht="14.25">
      <c r="A111">
        <v>1</v>
      </c>
      <c r="C111" s="89" t="s">
        <v>3</v>
      </c>
      <c r="D111" s="92" t="e">
        <f>VLOOKUP(C111,Etapes!$B$3:$T$200,2,FALSE)</f>
        <v>#N/A</v>
      </c>
      <c r="E111" s="92" t="e">
        <f>VLOOKUP(C111,Etapes!$B$3:$T$200,3,FALSE)</f>
        <v>#N/A</v>
      </c>
      <c r="F111" s="91" t="e">
        <f>VLOOKUP(C111,Etapes!$B$3:$T$200,4,FALSE)</f>
        <v>#N/A</v>
      </c>
      <c r="G111" s="95" t="e">
        <f>VLOOKUP(C111,Etapes!$B$3:$T$200,5,FALSE)</f>
        <v>#N/A</v>
      </c>
      <c r="H111" s="95" t="str">
        <f>VLOOKUP(C111,Etapes!$I$3:$M$200,5,FALSE)</f>
        <v> </v>
      </c>
      <c r="I111" s="95" t="e">
        <f t="shared" si="21"/>
        <v>#N/A</v>
      </c>
      <c r="J111" s="95" t="str">
        <f>VLOOKUP(C111,Etapes!$P$3:$T$200,5,FALSE)</f>
        <v> </v>
      </c>
      <c r="K111" s="95" t="e">
        <f t="shared" si="22"/>
        <v>#N/A</v>
      </c>
      <c r="L111" s="184" t="str">
        <f>VLOOKUP(A111,Etapes!$A$3:$T$5,6,FALSE)</f>
        <v>1:59:04,19</v>
      </c>
      <c r="M111" s="185" t="e">
        <f t="shared" si="23"/>
        <v>#N/A</v>
      </c>
      <c r="N111" s="184" t="str">
        <f>VLOOKUP(A111,Etapes!$A$3:$T$5,13,FALSE)</f>
        <v> </v>
      </c>
      <c r="O111" s="186" t="e">
        <f t="shared" si="24"/>
        <v>#VALUE!</v>
      </c>
      <c r="P111" s="216" t="s">
        <v>3</v>
      </c>
      <c r="Q111" s="185" t="e">
        <f t="shared" si="25"/>
        <v>#N/A</v>
      </c>
      <c r="R111" s="184" t="str">
        <f>VLOOKUP(A111,Etapes!$A$3:$T$5,20,FALSE)</f>
        <v> </v>
      </c>
      <c r="S111" s="186" t="e">
        <f t="shared" si="26"/>
        <v>#VALUE!</v>
      </c>
      <c r="T111" s="216" t="s">
        <v>3</v>
      </c>
      <c r="U111" s="186" t="e">
        <f t="shared" si="27"/>
        <v>#N/A</v>
      </c>
    </row>
    <row r="112" spans="1:21" ht="14.25">
      <c r="A112">
        <v>1</v>
      </c>
      <c r="C112" s="89" t="s">
        <v>3</v>
      </c>
      <c r="D112" s="92" t="e">
        <f>VLOOKUP(C112,Etapes!$B$3:$T$200,2,FALSE)</f>
        <v>#N/A</v>
      </c>
      <c r="E112" s="92" t="e">
        <f>VLOOKUP(C112,Etapes!$B$3:$T$200,3,FALSE)</f>
        <v>#N/A</v>
      </c>
      <c r="F112" s="91" t="e">
        <f>VLOOKUP(C112,Etapes!$B$3:$T$200,4,FALSE)</f>
        <v>#N/A</v>
      </c>
      <c r="G112" s="95" t="e">
        <f>VLOOKUP(C112,Etapes!$B$3:$T$200,5,FALSE)</f>
        <v>#N/A</v>
      </c>
      <c r="H112" s="95" t="str">
        <f>VLOOKUP(C112,Etapes!$I$3:$M$200,5,FALSE)</f>
        <v> </v>
      </c>
      <c r="I112" s="95" t="e">
        <f t="shared" si="21"/>
        <v>#N/A</v>
      </c>
      <c r="J112" s="95" t="str">
        <f>VLOOKUP(C112,Etapes!$P$3:$T$200,5,FALSE)</f>
        <v> </v>
      </c>
      <c r="K112" s="95" t="e">
        <f t="shared" si="22"/>
        <v>#N/A</v>
      </c>
      <c r="L112" s="184" t="str">
        <f>VLOOKUP(A112,Etapes!$A$3:$T$5,6,FALSE)</f>
        <v>1:59:04,19</v>
      </c>
      <c r="M112" s="185" t="e">
        <f t="shared" si="23"/>
        <v>#N/A</v>
      </c>
      <c r="N112" s="184" t="str">
        <f>VLOOKUP(A112,Etapes!$A$3:$T$5,13,FALSE)</f>
        <v> </v>
      </c>
      <c r="O112" s="186" t="e">
        <f t="shared" si="24"/>
        <v>#VALUE!</v>
      </c>
      <c r="P112" s="216" t="s">
        <v>3</v>
      </c>
      <c r="Q112" s="185" t="e">
        <f t="shared" si="25"/>
        <v>#N/A</v>
      </c>
      <c r="R112" s="184" t="str">
        <f>VLOOKUP(A112,Etapes!$A$3:$T$5,20,FALSE)</f>
        <v> </v>
      </c>
      <c r="S112" s="186" t="e">
        <f t="shared" si="26"/>
        <v>#VALUE!</v>
      </c>
      <c r="T112" s="216" t="s">
        <v>3</v>
      </c>
      <c r="U112" s="186" t="e">
        <f t="shared" si="27"/>
        <v>#N/A</v>
      </c>
    </row>
    <row r="113" spans="1:21" ht="14.25">
      <c r="A113">
        <v>1</v>
      </c>
      <c r="C113" s="89" t="s">
        <v>3</v>
      </c>
      <c r="D113" s="92" t="e">
        <f>VLOOKUP(C113,Etapes!$B$3:$T$200,2,FALSE)</f>
        <v>#N/A</v>
      </c>
      <c r="E113" s="92" t="e">
        <f>VLOOKUP(C113,Etapes!$B$3:$T$200,3,FALSE)</f>
        <v>#N/A</v>
      </c>
      <c r="F113" s="91" t="e">
        <f>VLOOKUP(C113,Etapes!$B$3:$T$200,4,FALSE)</f>
        <v>#N/A</v>
      </c>
      <c r="G113" s="95" t="e">
        <f>VLOOKUP(C113,Etapes!$B$3:$T$200,5,FALSE)</f>
        <v>#N/A</v>
      </c>
      <c r="H113" s="95" t="str">
        <f>VLOOKUP(C113,Etapes!$I$3:$M$200,5,FALSE)</f>
        <v> </v>
      </c>
      <c r="I113" s="95" t="e">
        <f t="shared" si="21"/>
        <v>#N/A</v>
      </c>
      <c r="J113" s="95" t="str">
        <f>VLOOKUP(C113,Etapes!$P$3:$T$200,5,FALSE)</f>
        <v> </v>
      </c>
      <c r="K113" s="95" t="e">
        <f t="shared" si="22"/>
        <v>#N/A</v>
      </c>
      <c r="L113" s="184" t="str">
        <f>VLOOKUP(A113,Etapes!$A$3:$T$5,6,FALSE)</f>
        <v>1:59:04,19</v>
      </c>
      <c r="M113" s="185" t="e">
        <f t="shared" si="23"/>
        <v>#N/A</v>
      </c>
      <c r="N113" s="184" t="str">
        <f>VLOOKUP(A113,Etapes!$A$3:$T$5,13,FALSE)</f>
        <v> </v>
      </c>
      <c r="O113" s="186" t="e">
        <f t="shared" si="24"/>
        <v>#VALUE!</v>
      </c>
      <c r="P113" s="216" t="s">
        <v>3</v>
      </c>
      <c r="Q113" s="185" t="e">
        <f t="shared" si="25"/>
        <v>#N/A</v>
      </c>
      <c r="R113" s="184" t="str">
        <f>VLOOKUP(A113,Etapes!$A$3:$T$5,20,FALSE)</f>
        <v> </v>
      </c>
      <c r="S113" s="186" t="e">
        <f t="shared" si="26"/>
        <v>#VALUE!</v>
      </c>
      <c r="T113" s="216" t="s">
        <v>3</v>
      </c>
      <c r="U113" s="186" t="e">
        <f t="shared" si="27"/>
        <v>#N/A</v>
      </c>
    </row>
    <row r="114" spans="1:21" ht="14.25">
      <c r="A114">
        <v>1</v>
      </c>
      <c r="C114" s="89" t="s">
        <v>3</v>
      </c>
      <c r="D114" s="92" t="e">
        <f>VLOOKUP(C114,Etapes!$B$3:$T$200,2,FALSE)</f>
        <v>#N/A</v>
      </c>
      <c r="E114" s="92" t="e">
        <f>VLOOKUP(C114,Etapes!$B$3:$T$200,3,FALSE)</f>
        <v>#N/A</v>
      </c>
      <c r="F114" s="91" t="e">
        <f>VLOOKUP(C114,Etapes!$B$3:$T$200,4,FALSE)</f>
        <v>#N/A</v>
      </c>
      <c r="G114" s="95" t="e">
        <f>VLOOKUP(C114,Etapes!$B$3:$T$200,5,FALSE)</f>
        <v>#N/A</v>
      </c>
      <c r="H114" s="95" t="str">
        <f>VLOOKUP(C114,Etapes!$I$3:$M$200,5,FALSE)</f>
        <v> </v>
      </c>
      <c r="I114" s="95" t="e">
        <f t="shared" si="21"/>
        <v>#N/A</v>
      </c>
      <c r="J114" s="95" t="str">
        <f>VLOOKUP(C114,Etapes!$P$3:$T$200,5,FALSE)</f>
        <v> </v>
      </c>
      <c r="K114" s="95" t="e">
        <f t="shared" si="22"/>
        <v>#N/A</v>
      </c>
      <c r="L114" s="184" t="str">
        <f>VLOOKUP(A114,Etapes!$A$3:$T$5,6,FALSE)</f>
        <v>1:59:04,19</v>
      </c>
      <c r="M114" s="185" t="e">
        <f t="shared" si="23"/>
        <v>#N/A</v>
      </c>
      <c r="N114" s="184" t="str">
        <f>VLOOKUP(A114,Etapes!$A$3:$T$5,13,FALSE)</f>
        <v> </v>
      </c>
      <c r="O114" s="186" t="e">
        <f t="shared" si="24"/>
        <v>#VALUE!</v>
      </c>
      <c r="P114" s="216" t="s">
        <v>3</v>
      </c>
      <c r="Q114" s="185" t="e">
        <f t="shared" si="25"/>
        <v>#N/A</v>
      </c>
      <c r="R114" s="184" t="str">
        <f>VLOOKUP(A114,Etapes!$A$3:$T$5,20,FALSE)</f>
        <v> </v>
      </c>
      <c r="S114" s="186" t="e">
        <f t="shared" si="26"/>
        <v>#VALUE!</v>
      </c>
      <c r="T114" s="216" t="s">
        <v>3</v>
      </c>
      <c r="U114" s="186" t="e">
        <f t="shared" si="27"/>
        <v>#N/A</v>
      </c>
    </row>
    <row r="115" spans="1:21" ht="14.25">
      <c r="A115">
        <v>1</v>
      </c>
      <c r="C115" s="89" t="s">
        <v>3</v>
      </c>
      <c r="D115" s="92" t="e">
        <f>VLOOKUP(C115,Etapes!$B$3:$T$200,2,FALSE)</f>
        <v>#N/A</v>
      </c>
      <c r="E115" s="92" t="e">
        <f>VLOOKUP(C115,Etapes!$B$3:$T$200,3,FALSE)</f>
        <v>#N/A</v>
      </c>
      <c r="F115" s="91" t="e">
        <f>VLOOKUP(C115,Etapes!$B$3:$T$200,4,FALSE)</f>
        <v>#N/A</v>
      </c>
      <c r="G115" s="95" t="e">
        <f>VLOOKUP(C115,Etapes!$B$3:$T$200,5,FALSE)</f>
        <v>#N/A</v>
      </c>
      <c r="H115" s="95" t="str">
        <f>VLOOKUP(C115,Etapes!$I$3:$M$200,5,FALSE)</f>
        <v> </v>
      </c>
      <c r="I115" s="95" t="e">
        <f t="shared" si="21"/>
        <v>#N/A</v>
      </c>
      <c r="J115" s="95" t="str">
        <f>VLOOKUP(C115,Etapes!$P$3:$T$200,5,FALSE)</f>
        <v> </v>
      </c>
      <c r="K115" s="95" t="e">
        <f t="shared" si="22"/>
        <v>#N/A</v>
      </c>
      <c r="L115" s="184" t="str">
        <f>VLOOKUP(A115,Etapes!$A$3:$T$5,6,FALSE)</f>
        <v>1:59:04,19</v>
      </c>
      <c r="M115" s="185" t="e">
        <f t="shared" si="23"/>
        <v>#N/A</v>
      </c>
      <c r="N115" s="184" t="str">
        <f>VLOOKUP(A115,Etapes!$A$3:$T$5,13,FALSE)</f>
        <v> </v>
      </c>
      <c r="O115" s="186" t="e">
        <f t="shared" si="24"/>
        <v>#VALUE!</v>
      </c>
      <c r="P115" s="216" t="s">
        <v>3</v>
      </c>
      <c r="Q115" s="185" t="e">
        <f t="shared" si="25"/>
        <v>#N/A</v>
      </c>
      <c r="R115" s="184" t="str">
        <f>VLOOKUP(A115,Etapes!$A$3:$T$5,20,FALSE)</f>
        <v> </v>
      </c>
      <c r="S115" s="186" t="e">
        <f t="shared" si="26"/>
        <v>#VALUE!</v>
      </c>
      <c r="T115" s="216" t="s">
        <v>3</v>
      </c>
      <c r="U115" s="186" t="e">
        <f t="shared" si="27"/>
        <v>#N/A</v>
      </c>
    </row>
    <row r="116" spans="1:21" ht="14.25">
      <c r="A116">
        <v>1</v>
      </c>
      <c r="C116" s="89" t="s">
        <v>3</v>
      </c>
      <c r="D116" s="92" t="e">
        <f>VLOOKUP(C116,Etapes!$B$3:$T$200,2,FALSE)</f>
        <v>#N/A</v>
      </c>
      <c r="E116" s="92" t="e">
        <f>VLOOKUP(C116,Etapes!$B$3:$T$200,3,FALSE)</f>
        <v>#N/A</v>
      </c>
      <c r="F116" s="91" t="e">
        <f>VLOOKUP(C116,Etapes!$B$3:$T$200,4,FALSE)</f>
        <v>#N/A</v>
      </c>
      <c r="G116" s="95" t="e">
        <f>VLOOKUP(C116,Etapes!$B$3:$T$200,5,FALSE)</f>
        <v>#N/A</v>
      </c>
      <c r="H116" s="95" t="str">
        <f>VLOOKUP(C116,Etapes!$I$3:$M$200,5,FALSE)</f>
        <v> </v>
      </c>
      <c r="I116" s="95" t="e">
        <f t="shared" si="21"/>
        <v>#N/A</v>
      </c>
      <c r="J116" s="95" t="str">
        <f>VLOOKUP(C116,Etapes!$P$3:$T$200,5,FALSE)</f>
        <v> </v>
      </c>
      <c r="K116" s="95" t="e">
        <f t="shared" si="22"/>
        <v>#N/A</v>
      </c>
      <c r="L116" s="184" t="str">
        <f>VLOOKUP(A116,Etapes!$A$3:$T$5,6,FALSE)</f>
        <v>1:59:04,19</v>
      </c>
      <c r="M116" s="185" t="e">
        <f t="shared" si="23"/>
        <v>#N/A</v>
      </c>
      <c r="N116" s="184" t="str">
        <f>VLOOKUP(A116,Etapes!$A$3:$T$5,13,FALSE)</f>
        <v> </v>
      </c>
      <c r="O116" s="186" t="e">
        <f t="shared" si="24"/>
        <v>#VALUE!</v>
      </c>
      <c r="P116" s="216" t="s">
        <v>3</v>
      </c>
      <c r="Q116" s="185" t="e">
        <f t="shared" si="25"/>
        <v>#N/A</v>
      </c>
      <c r="R116" s="184" t="str">
        <f>VLOOKUP(A116,Etapes!$A$3:$T$5,20,FALSE)</f>
        <v> </v>
      </c>
      <c r="S116" s="186" t="e">
        <f t="shared" si="26"/>
        <v>#VALUE!</v>
      </c>
      <c r="T116" s="216" t="s">
        <v>3</v>
      </c>
      <c r="U116" s="186" t="e">
        <f t="shared" si="27"/>
        <v>#N/A</v>
      </c>
    </row>
    <row r="117" spans="1:21" ht="14.25">
      <c r="A117">
        <v>1</v>
      </c>
      <c r="C117" s="89" t="s">
        <v>3</v>
      </c>
      <c r="D117" s="92" t="e">
        <f>VLOOKUP(C117,Etapes!$B$3:$T$200,2,FALSE)</f>
        <v>#N/A</v>
      </c>
      <c r="E117" s="92" t="e">
        <f>VLOOKUP(C117,Etapes!$B$3:$T$200,3,FALSE)</f>
        <v>#N/A</v>
      </c>
      <c r="F117" s="91" t="e">
        <f>VLOOKUP(C117,Etapes!$B$3:$T$200,4,FALSE)</f>
        <v>#N/A</v>
      </c>
      <c r="G117" s="95" t="e">
        <f>VLOOKUP(C117,Etapes!$B$3:$T$200,5,FALSE)</f>
        <v>#N/A</v>
      </c>
      <c r="H117" s="95" t="str">
        <f>VLOOKUP(C117,Etapes!$I$3:$M$200,5,FALSE)</f>
        <v> </v>
      </c>
      <c r="I117" s="95" t="e">
        <f t="shared" si="21"/>
        <v>#N/A</v>
      </c>
      <c r="J117" s="95" t="str">
        <f>VLOOKUP(C117,Etapes!$P$3:$T$200,5,FALSE)</f>
        <v> </v>
      </c>
      <c r="K117" s="95" t="e">
        <f t="shared" si="22"/>
        <v>#N/A</v>
      </c>
      <c r="L117" s="184" t="str">
        <f>VLOOKUP(A117,Etapes!$A$3:$T$5,6,FALSE)</f>
        <v>1:59:04,19</v>
      </c>
      <c r="M117" s="185" t="e">
        <f t="shared" si="23"/>
        <v>#N/A</v>
      </c>
      <c r="N117" s="184" t="str">
        <f>VLOOKUP(A117,Etapes!$A$3:$T$5,13,FALSE)</f>
        <v> </v>
      </c>
      <c r="O117" s="186" t="e">
        <f t="shared" si="24"/>
        <v>#VALUE!</v>
      </c>
      <c r="P117" s="216" t="s">
        <v>3</v>
      </c>
      <c r="Q117" s="185" t="e">
        <f t="shared" si="25"/>
        <v>#N/A</v>
      </c>
      <c r="R117" s="184" t="str">
        <f>VLOOKUP(A117,Etapes!$A$3:$T$5,20,FALSE)</f>
        <v> </v>
      </c>
      <c r="S117" s="186" t="e">
        <f t="shared" si="26"/>
        <v>#VALUE!</v>
      </c>
      <c r="T117" s="216" t="s">
        <v>3</v>
      </c>
      <c r="U117" s="186" t="e">
        <f t="shared" si="27"/>
        <v>#N/A</v>
      </c>
    </row>
    <row r="118" spans="1:21" ht="14.25">
      <c r="A118">
        <v>1</v>
      </c>
      <c r="C118" s="89" t="s">
        <v>3</v>
      </c>
      <c r="D118" s="92" t="e">
        <f>VLOOKUP(C118,Etapes!$B$3:$T$200,2,FALSE)</f>
        <v>#N/A</v>
      </c>
      <c r="E118" s="92" t="e">
        <f>VLOOKUP(C118,Etapes!$B$3:$T$200,3,FALSE)</f>
        <v>#N/A</v>
      </c>
      <c r="F118" s="91" t="e">
        <f>VLOOKUP(C118,Etapes!$B$3:$T$200,4,FALSE)</f>
        <v>#N/A</v>
      </c>
      <c r="G118" s="95" t="e">
        <f>VLOOKUP(C118,Etapes!$B$3:$T$200,5,FALSE)</f>
        <v>#N/A</v>
      </c>
      <c r="H118" s="95" t="str">
        <f>VLOOKUP(C118,Etapes!$I$3:$M$200,5,FALSE)</f>
        <v> </v>
      </c>
      <c r="I118" s="95" t="e">
        <f t="shared" si="21"/>
        <v>#N/A</v>
      </c>
      <c r="J118" s="95" t="str">
        <f>VLOOKUP(C118,Etapes!$P$3:$T$200,5,FALSE)</f>
        <v> </v>
      </c>
      <c r="K118" s="95" t="e">
        <f t="shared" si="22"/>
        <v>#N/A</v>
      </c>
      <c r="L118" s="184" t="str">
        <f>VLOOKUP(A118,Etapes!$A$3:$T$5,6,FALSE)</f>
        <v>1:59:04,19</v>
      </c>
      <c r="M118" s="185" t="e">
        <f t="shared" si="23"/>
        <v>#N/A</v>
      </c>
      <c r="N118" s="184" t="str">
        <f>VLOOKUP(A118,Etapes!$A$3:$T$5,13,FALSE)</f>
        <v> </v>
      </c>
      <c r="O118" s="186" t="e">
        <f t="shared" si="24"/>
        <v>#VALUE!</v>
      </c>
      <c r="P118" s="216" t="s">
        <v>3</v>
      </c>
      <c r="Q118" s="185" t="e">
        <f t="shared" si="25"/>
        <v>#N/A</v>
      </c>
      <c r="R118" s="184" t="str">
        <f>VLOOKUP(A118,Etapes!$A$3:$T$5,20,FALSE)</f>
        <v> </v>
      </c>
      <c r="S118" s="186" t="e">
        <f t="shared" si="26"/>
        <v>#VALUE!</v>
      </c>
      <c r="T118" s="216" t="s">
        <v>3</v>
      </c>
      <c r="U118" s="186" t="e">
        <f t="shared" si="27"/>
        <v>#N/A</v>
      </c>
    </row>
    <row r="119" spans="1:21" ht="14.25">
      <c r="A119">
        <v>1</v>
      </c>
      <c r="C119" s="89" t="s">
        <v>3</v>
      </c>
      <c r="D119" s="92" t="e">
        <f>VLOOKUP(C119,Etapes!$B$3:$T$200,2,FALSE)</f>
        <v>#N/A</v>
      </c>
      <c r="E119" s="92" t="e">
        <f>VLOOKUP(C119,Etapes!$B$3:$T$200,3,FALSE)</f>
        <v>#N/A</v>
      </c>
      <c r="F119" s="91" t="e">
        <f>VLOOKUP(C119,Etapes!$B$3:$T$200,4,FALSE)</f>
        <v>#N/A</v>
      </c>
      <c r="G119" s="95" t="e">
        <f>VLOOKUP(C119,Etapes!$B$3:$T$200,5,FALSE)</f>
        <v>#N/A</v>
      </c>
      <c r="H119" s="95" t="str">
        <f>VLOOKUP(C119,Etapes!$I$3:$M$200,5,FALSE)</f>
        <v> </v>
      </c>
      <c r="I119" s="95" t="e">
        <f t="shared" si="21"/>
        <v>#N/A</v>
      </c>
      <c r="J119" s="95" t="str">
        <f>VLOOKUP(C119,Etapes!$P$3:$T$200,5,FALSE)</f>
        <v> </v>
      </c>
      <c r="K119" s="95" t="e">
        <f t="shared" si="22"/>
        <v>#N/A</v>
      </c>
      <c r="L119" s="184" t="str">
        <f>VLOOKUP(A119,Etapes!$A$3:$T$5,6,FALSE)</f>
        <v>1:59:04,19</v>
      </c>
      <c r="M119" s="185" t="e">
        <f t="shared" si="23"/>
        <v>#N/A</v>
      </c>
      <c r="N119" s="184" t="str">
        <f>VLOOKUP(A119,Etapes!$A$3:$T$5,13,FALSE)</f>
        <v> </v>
      </c>
      <c r="O119" s="186" t="e">
        <f t="shared" si="24"/>
        <v>#VALUE!</v>
      </c>
      <c r="P119" s="216" t="s">
        <v>3</v>
      </c>
      <c r="Q119" s="185" t="e">
        <f t="shared" si="25"/>
        <v>#N/A</v>
      </c>
      <c r="R119" s="184" t="str">
        <f>VLOOKUP(A119,Etapes!$A$3:$T$5,20,FALSE)</f>
        <v> </v>
      </c>
      <c r="S119" s="186" t="e">
        <f t="shared" si="26"/>
        <v>#VALUE!</v>
      </c>
      <c r="T119" s="216" t="s">
        <v>3</v>
      </c>
      <c r="U119" s="186" t="e">
        <f t="shared" si="27"/>
        <v>#N/A</v>
      </c>
    </row>
    <row r="120" spans="1:21" ht="14.25">
      <c r="A120">
        <v>1</v>
      </c>
      <c r="C120" s="89" t="s">
        <v>3</v>
      </c>
      <c r="D120" s="92" t="e">
        <f>VLOOKUP(C120,Etapes!$B$3:$T$200,2,FALSE)</f>
        <v>#N/A</v>
      </c>
      <c r="E120" s="92" t="e">
        <f>VLOOKUP(C120,Etapes!$B$3:$T$200,3,FALSE)</f>
        <v>#N/A</v>
      </c>
      <c r="F120" s="91" t="e">
        <f>VLOOKUP(C120,Etapes!$B$3:$T$200,4,FALSE)</f>
        <v>#N/A</v>
      </c>
      <c r="G120" s="95" t="e">
        <f>VLOOKUP(C120,Etapes!$B$3:$T$200,5,FALSE)</f>
        <v>#N/A</v>
      </c>
      <c r="H120" s="95" t="str">
        <f>VLOOKUP(C120,Etapes!$I$3:$M$200,5,FALSE)</f>
        <v> </v>
      </c>
      <c r="I120" s="95" t="e">
        <f t="shared" si="21"/>
        <v>#N/A</v>
      </c>
      <c r="J120" s="95" t="str">
        <f>VLOOKUP(C120,Etapes!$P$3:$T$200,5,FALSE)</f>
        <v> </v>
      </c>
      <c r="K120" s="95" t="e">
        <f t="shared" si="22"/>
        <v>#N/A</v>
      </c>
      <c r="L120" s="184" t="str">
        <f>VLOOKUP(A120,Etapes!$A$3:$T$5,6,FALSE)</f>
        <v>1:59:04,19</v>
      </c>
      <c r="M120" s="185" t="e">
        <f t="shared" si="23"/>
        <v>#N/A</v>
      </c>
      <c r="N120" s="184" t="str">
        <f>VLOOKUP(A120,Etapes!$A$3:$T$5,13,FALSE)</f>
        <v> </v>
      </c>
      <c r="O120" s="186" t="e">
        <f t="shared" si="24"/>
        <v>#VALUE!</v>
      </c>
      <c r="P120" s="216" t="s">
        <v>3</v>
      </c>
      <c r="Q120" s="185" t="e">
        <f t="shared" si="25"/>
        <v>#N/A</v>
      </c>
      <c r="R120" s="184" t="str">
        <f>VLOOKUP(A120,Etapes!$A$3:$T$5,20,FALSE)</f>
        <v> </v>
      </c>
      <c r="S120" s="186" t="e">
        <f t="shared" si="26"/>
        <v>#VALUE!</v>
      </c>
      <c r="T120" s="216" t="s">
        <v>3</v>
      </c>
      <c r="U120" s="186" t="e">
        <f t="shared" si="27"/>
        <v>#N/A</v>
      </c>
    </row>
    <row r="121" spans="1:21" ht="14.25">
      <c r="A121">
        <v>1</v>
      </c>
      <c r="C121" s="89" t="s">
        <v>3</v>
      </c>
      <c r="D121" s="92" t="e">
        <f>VLOOKUP(C121,Etapes!$B$3:$T$200,2,FALSE)</f>
        <v>#N/A</v>
      </c>
      <c r="E121" s="92" t="e">
        <f>VLOOKUP(C121,Etapes!$B$3:$T$200,3,FALSE)</f>
        <v>#N/A</v>
      </c>
      <c r="F121" s="91" t="e">
        <f>VLOOKUP(C121,Etapes!$B$3:$T$200,4,FALSE)</f>
        <v>#N/A</v>
      </c>
      <c r="G121" s="95" t="e">
        <f>VLOOKUP(C121,Etapes!$B$3:$T$200,5,FALSE)</f>
        <v>#N/A</v>
      </c>
      <c r="H121" s="95" t="str">
        <f>VLOOKUP(C121,Etapes!$I$3:$M$200,5,FALSE)</f>
        <v> </v>
      </c>
      <c r="I121" s="95" t="e">
        <f t="shared" si="21"/>
        <v>#N/A</v>
      </c>
      <c r="J121" s="95" t="str">
        <f>VLOOKUP(C121,Etapes!$P$3:$T$200,5,FALSE)</f>
        <v> </v>
      </c>
      <c r="K121" s="95" t="e">
        <f t="shared" si="22"/>
        <v>#N/A</v>
      </c>
      <c r="L121" s="184" t="str">
        <f>VLOOKUP(A121,Etapes!$A$3:$T$5,6,FALSE)</f>
        <v>1:59:04,19</v>
      </c>
      <c r="M121" s="185" t="e">
        <f t="shared" si="23"/>
        <v>#N/A</v>
      </c>
      <c r="N121" s="184" t="str">
        <f>VLOOKUP(A121,Etapes!$A$3:$T$5,13,FALSE)</f>
        <v> </v>
      </c>
      <c r="O121" s="186" t="e">
        <f t="shared" si="24"/>
        <v>#VALUE!</v>
      </c>
      <c r="P121" s="216" t="s">
        <v>3</v>
      </c>
      <c r="Q121" s="185" t="e">
        <f t="shared" si="25"/>
        <v>#N/A</v>
      </c>
      <c r="R121" s="184" t="str">
        <f>VLOOKUP(A121,Etapes!$A$3:$T$5,20,FALSE)</f>
        <v> </v>
      </c>
      <c r="S121" s="186" t="e">
        <f t="shared" si="26"/>
        <v>#VALUE!</v>
      </c>
      <c r="T121" s="216" t="s">
        <v>3</v>
      </c>
      <c r="U121" s="186" t="e">
        <f t="shared" si="27"/>
        <v>#N/A</v>
      </c>
    </row>
    <row r="122" spans="3:21" ht="14.25">
      <c r="C122" s="89" t="s">
        <v>3</v>
      </c>
      <c r="D122" s="92" t="e">
        <f>VLOOKUP(C122,Etapes!$B$3:$T$200,2,FALSE)</f>
        <v>#N/A</v>
      </c>
      <c r="E122" s="92" t="e">
        <f>VLOOKUP(C122,Etapes!$B$3:$T$200,3,FALSE)</f>
        <v>#N/A</v>
      </c>
      <c r="F122" s="91" t="e">
        <f>VLOOKUP(C122,Etapes!$B$3:$T$200,4,FALSE)</f>
        <v>#N/A</v>
      </c>
      <c r="G122" s="95" t="e">
        <f>VLOOKUP(C122,Etapes!$B$3:$T$200,5,FALSE)</f>
        <v>#N/A</v>
      </c>
      <c r="H122" s="95" t="str">
        <f>VLOOKUP(C122,Etapes!$I$3:$M$200,5,FALSE)</f>
        <v> </v>
      </c>
      <c r="I122" s="95" t="e">
        <f t="shared" si="21"/>
        <v>#N/A</v>
      </c>
      <c r="J122" s="95" t="str">
        <f>VLOOKUP(C122,Etapes!$P$3:$T$200,5,FALSE)</f>
        <v> </v>
      </c>
      <c r="K122" s="95" t="e">
        <f t="shared" si="22"/>
        <v>#N/A</v>
      </c>
      <c r="L122" s="184" t="e">
        <f>VLOOKUP(A122,Etapes!$A$3:$T$5,6,FALSE)</f>
        <v>#N/A</v>
      </c>
      <c r="M122" s="185" t="e">
        <f t="shared" si="23"/>
        <v>#N/A</v>
      </c>
      <c r="N122" s="184" t="e">
        <f>VLOOKUP(A122,Etapes!$A$3:$T$5,13,FALSE)</f>
        <v>#N/A</v>
      </c>
      <c r="O122" s="186" t="e">
        <f t="shared" si="24"/>
        <v>#VALUE!</v>
      </c>
      <c r="P122" s="216" t="s">
        <v>3</v>
      </c>
      <c r="Q122" s="185" t="e">
        <f t="shared" si="25"/>
        <v>#N/A</v>
      </c>
      <c r="R122" s="184" t="e">
        <f>VLOOKUP(A122,Etapes!$A$3:$T$5,20,FALSE)</f>
        <v>#N/A</v>
      </c>
      <c r="S122" s="186" t="e">
        <f t="shared" si="26"/>
        <v>#VALUE!</v>
      </c>
      <c r="T122" s="216" t="s">
        <v>3</v>
      </c>
      <c r="U122" s="186" t="e">
        <f t="shared" si="27"/>
        <v>#N/A</v>
      </c>
    </row>
    <row r="123" spans="3:21" ht="14.25">
      <c r="C123" s="89" t="s">
        <v>3</v>
      </c>
      <c r="D123" s="92" t="e">
        <f>VLOOKUP(C123,Etapes!$B$3:$T$200,2,FALSE)</f>
        <v>#N/A</v>
      </c>
      <c r="E123" s="92" t="e">
        <f>VLOOKUP(C123,Etapes!$B$3:$T$200,3,FALSE)</f>
        <v>#N/A</v>
      </c>
      <c r="F123" s="91" t="e">
        <f>VLOOKUP(C123,Etapes!$B$3:$T$200,4,FALSE)</f>
        <v>#N/A</v>
      </c>
      <c r="G123" s="95" t="e">
        <f>VLOOKUP(C123,Etapes!$B$3:$T$200,5,FALSE)</f>
        <v>#N/A</v>
      </c>
      <c r="H123" s="95" t="str">
        <f>VLOOKUP(C123,Etapes!$I$3:$M$200,5,FALSE)</f>
        <v> </v>
      </c>
      <c r="I123" s="95" t="e">
        <f t="shared" si="21"/>
        <v>#N/A</v>
      </c>
      <c r="J123" s="95" t="str">
        <f>VLOOKUP(C123,Etapes!$P$3:$T$200,5,FALSE)</f>
        <v> </v>
      </c>
      <c r="K123" s="95" t="e">
        <f t="shared" si="22"/>
        <v>#N/A</v>
      </c>
      <c r="L123" s="184" t="e">
        <f>VLOOKUP(A123,Etapes!$A$3:$T$5,6,FALSE)</f>
        <v>#N/A</v>
      </c>
      <c r="M123" s="185" t="e">
        <f t="shared" si="23"/>
        <v>#N/A</v>
      </c>
      <c r="N123" s="184" t="e">
        <f>VLOOKUP(A123,Etapes!$A$3:$T$5,13,FALSE)</f>
        <v>#N/A</v>
      </c>
      <c r="O123" s="186" t="e">
        <f t="shared" si="24"/>
        <v>#VALUE!</v>
      </c>
      <c r="P123" s="216" t="s">
        <v>3</v>
      </c>
      <c r="Q123" s="185" t="e">
        <f t="shared" si="25"/>
        <v>#N/A</v>
      </c>
      <c r="R123" s="184" t="e">
        <f>VLOOKUP(A123,Etapes!$A$3:$T$5,20,FALSE)</f>
        <v>#N/A</v>
      </c>
      <c r="S123" s="186" t="e">
        <f t="shared" si="26"/>
        <v>#VALUE!</v>
      </c>
      <c r="T123" s="216" t="s">
        <v>3</v>
      </c>
      <c r="U123" s="186" t="e">
        <f t="shared" si="27"/>
        <v>#N/A</v>
      </c>
    </row>
    <row r="124" spans="3:21" ht="14.25">
      <c r="C124" s="89" t="s">
        <v>3</v>
      </c>
      <c r="D124" s="92" t="e">
        <f>VLOOKUP(C124,Etapes!$B$3:$T$200,2,FALSE)</f>
        <v>#N/A</v>
      </c>
      <c r="E124" s="92" t="e">
        <f>VLOOKUP(C124,Etapes!$B$3:$T$200,3,FALSE)</f>
        <v>#N/A</v>
      </c>
      <c r="F124" s="91" t="e">
        <f>VLOOKUP(C124,Etapes!$B$3:$T$200,4,FALSE)</f>
        <v>#N/A</v>
      </c>
      <c r="G124" s="95" t="e">
        <f>VLOOKUP(C124,Etapes!$B$3:$T$200,5,FALSE)</f>
        <v>#N/A</v>
      </c>
      <c r="H124" s="95" t="str">
        <f>VLOOKUP(C124,Etapes!$I$3:$M$200,5,FALSE)</f>
        <v> </v>
      </c>
      <c r="I124" s="95" t="e">
        <f t="shared" si="21"/>
        <v>#N/A</v>
      </c>
      <c r="J124" s="95" t="str">
        <f>VLOOKUP(C124,Etapes!$P$3:$T$200,5,FALSE)</f>
        <v> </v>
      </c>
      <c r="K124" s="95" t="e">
        <f t="shared" si="22"/>
        <v>#N/A</v>
      </c>
      <c r="L124" s="184" t="e">
        <f>VLOOKUP(A124,Etapes!$A$3:$T$5,6,FALSE)</f>
        <v>#N/A</v>
      </c>
      <c r="M124" s="185" t="e">
        <f t="shared" si="23"/>
        <v>#N/A</v>
      </c>
      <c r="N124" s="184" t="e">
        <f>VLOOKUP(A124,Etapes!$A$3:$T$5,13,FALSE)</f>
        <v>#N/A</v>
      </c>
      <c r="O124" s="186" t="e">
        <f t="shared" si="24"/>
        <v>#VALUE!</v>
      </c>
      <c r="P124" s="216" t="s">
        <v>3</v>
      </c>
      <c r="Q124" s="185" t="e">
        <f t="shared" si="25"/>
        <v>#N/A</v>
      </c>
      <c r="R124" s="184" t="e">
        <f>VLOOKUP(A124,Etapes!$A$3:$T$5,20,FALSE)</f>
        <v>#N/A</v>
      </c>
      <c r="S124" s="186" t="e">
        <f t="shared" si="26"/>
        <v>#VALUE!</v>
      </c>
      <c r="T124" s="216" t="s">
        <v>3</v>
      </c>
      <c r="U124" s="186" t="e">
        <f t="shared" si="27"/>
        <v>#N/A</v>
      </c>
    </row>
    <row r="125" spans="3:21" ht="14.25">
      <c r="C125" s="89" t="s">
        <v>3</v>
      </c>
      <c r="D125" s="92" t="e">
        <f>VLOOKUP(C125,Etapes!$B$3:$T$200,2,FALSE)</f>
        <v>#N/A</v>
      </c>
      <c r="E125" s="92" t="e">
        <f>VLOOKUP(C125,Etapes!$B$3:$T$200,3,FALSE)</f>
        <v>#N/A</v>
      </c>
      <c r="F125" s="91" t="e">
        <f>VLOOKUP(C125,Etapes!$B$3:$T$200,4,FALSE)</f>
        <v>#N/A</v>
      </c>
      <c r="G125" s="95" t="e">
        <f>VLOOKUP(C125,Etapes!$B$3:$T$200,5,FALSE)</f>
        <v>#N/A</v>
      </c>
      <c r="H125" s="95" t="str">
        <f>VLOOKUP(C125,Etapes!$I$3:$M$200,5,FALSE)</f>
        <v> </v>
      </c>
      <c r="I125" s="95" t="e">
        <f t="shared" si="21"/>
        <v>#N/A</v>
      </c>
      <c r="J125" s="95" t="str">
        <f>VLOOKUP(C125,Etapes!$P$3:$T$200,5,FALSE)</f>
        <v> </v>
      </c>
      <c r="K125" s="95" t="e">
        <f t="shared" si="22"/>
        <v>#N/A</v>
      </c>
      <c r="L125" s="184" t="e">
        <f>VLOOKUP(A125,Etapes!$A$3:$T$5,6,FALSE)</f>
        <v>#N/A</v>
      </c>
      <c r="M125" s="185" t="e">
        <f t="shared" si="23"/>
        <v>#N/A</v>
      </c>
      <c r="N125" s="184" t="e">
        <f>VLOOKUP(A125,Etapes!$A$3:$T$5,13,FALSE)</f>
        <v>#N/A</v>
      </c>
      <c r="O125" s="186" t="e">
        <f t="shared" si="24"/>
        <v>#VALUE!</v>
      </c>
      <c r="P125" s="216" t="s">
        <v>3</v>
      </c>
      <c r="Q125" s="185" t="e">
        <f t="shared" si="25"/>
        <v>#N/A</v>
      </c>
      <c r="R125" s="184" t="e">
        <f>VLOOKUP(A125,Etapes!$A$3:$T$5,20,FALSE)</f>
        <v>#N/A</v>
      </c>
      <c r="S125" s="186" t="e">
        <f t="shared" si="26"/>
        <v>#VALUE!</v>
      </c>
      <c r="T125" s="216" t="s">
        <v>3</v>
      </c>
      <c r="U125" s="186" t="e">
        <f t="shared" si="27"/>
        <v>#N/A</v>
      </c>
    </row>
    <row r="126" spans="3:21" ht="14.25">
      <c r="C126" s="89" t="s">
        <v>3</v>
      </c>
      <c r="D126" s="92" t="e">
        <f>VLOOKUP(C126,Etapes!$B$3:$T$200,2,FALSE)</f>
        <v>#N/A</v>
      </c>
      <c r="E126" s="92" t="e">
        <f>VLOOKUP(C126,Etapes!$B$3:$T$200,3,FALSE)</f>
        <v>#N/A</v>
      </c>
      <c r="F126" s="91" t="e">
        <f>VLOOKUP(C126,Etapes!$B$3:$T$200,4,FALSE)</f>
        <v>#N/A</v>
      </c>
      <c r="G126" s="95" t="e">
        <f>VLOOKUP(C126,Etapes!$B$3:$T$200,5,FALSE)</f>
        <v>#N/A</v>
      </c>
      <c r="H126" s="95" t="str">
        <f>VLOOKUP(C126,Etapes!$I$3:$M$200,5,FALSE)</f>
        <v> </v>
      </c>
      <c r="I126" s="95" t="e">
        <f t="shared" si="21"/>
        <v>#N/A</v>
      </c>
      <c r="J126" s="95" t="str">
        <f>VLOOKUP(C126,Etapes!$P$3:$T$200,5,FALSE)</f>
        <v> </v>
      </c>
      <c r="K126" s="95" t="e">
        <f t="shared" si="22"/>
        <v>#N/A</v>
      </c>
      <c r="L126" s="184" t="e">
        <f>VLOOKUP(A126,Etapes!$A$3:$T$5,6,FALSE)</f>
        <v>#N/A</v>
      </c>
      <c r="M126" s="185" t="e">
        <f t="shared" si="23"/>
        <v>#N/A</v>
      </c>
      <c r="N126" s="184" t="e">
        <f>VLOOKUP(A126,Etapes!$A$3:$T$5,13,FALSE)</f>
        <v>#N/A</v>
      </c>
      <c r="O126" s="186" t="e">
        <f t="shared" si="24"/>
        <v>#VALUE!</v>
      </c>
      <c r="P126" s="216" t="s">
        <v>3</v>
      </c>
      <c r="Q126" s="185" t="e">
        <f t="shared" si="25"/>
        <v>#N/A</v>
      </c>
      <c r="R126" s="184" t="e">
        <f>VLOOKUP(A126,Etapes!$A$3:$T$5,20,FALSE)</f>
        <v>#N/A</v>
      </c>
      <c r="S126" s="186" t="e">
        <f t="shared" si="26"/>
        <v>#VALUE!</v>
      </c>
      <c r="T126" s="216" t="s">
        <v>3</v>
      </c>
      <c r="U126" s="186" t="e">
        <f t="shared" si="27"/>
        <v>#N/A</v>
      </c>
    </row>
    <row r="127" spans="3:21" ht="14.25">
      <c r="C127" s="89" t="s">
        <v>3</v>
      </c>
      <c r="D127" s="92" t="e">
        <f>VLOOKUP(C127,Etapes!$B$3:$T$200,2,FALSE)</f>
        <v>#N/A</v>
      </c>
      <c r="E127" s="92" t="e">
        <f>VLOOKUP(C127,Etapes!$B$3:$T$200,3,FALSE)</f>
        <v>#N/A</v>
      </c>
      <c r="F127" s="91" t="e">
        <f>VLOOKUP(C127,Etapes!$B$3:$T$200,4,FALSE)</f>
        <v>#N/A</v>
      </c>
      <c r="G127" s="95" t="e">
        <f>VLOOKUP(C127,Etapes!$B$3:$T$200,5,FALSE)</f>
        <v>#N/A</v>
      </c>
      <c r="H127" s="95" t="str">
        <f>VLOOKUP(C127,Etapes!$I$3:$M$200,5,FALSE)</f>
        <v> </v>
      </c>
      <c r="I127" s="95" t="e">
        <f t="shared" si="21"/>
        <v>#N/A</v>
      </c>
      <c r="J127" s="95" t="str">
        <f>VLOOKUP(C127,Etapes!$P$3:$T$200,5,FALSE)</f>
        <v> </v>
      </c>
      <c r="K127" s="95" t="e">
        <f t="shared" si="22"/>
        <v>#N/A</v>
      </c>
      <c r="L127" s="184" t="e">
        <f>VLOOKUP(A127,Etapes!$A$3:$T$5,6,FALSE)</f>
        <v>#N/A</v>
      </c>
      <c r="M127" s="185" t="e">
        <f t="shared" si="23"/>
        <v>#N/A</v>
      </c>
      <c r="N127" s="184" t="e">
        <f>VLOOKUP(A127,Etapes!$A$3:$T$5,13,FALSE)</f>
        <v>#N/A</v>
      </c>
      <c r="O127" s="186" t="e">
        <f t="shared" si="24"/>
        <v>#VALUE!</v>
      </c>
      <c r="P127" s="216" t="s">
        <v>3</v>
      </c>
      <c r="Q127" s="185" t="e">
        <f t="shared" si="25"/>
        <v>#N/A</v>
      </c>
      <c r="R127" s="184" t="e">
        <f>VLOOKUP(A127,Etapes!$A$3:$T$5,20,FALSE)</f>
        <v>#N/A</v>
      </c>
      <c r="S127" s="186" t="e">
        <f t="shared" si="26"/>
        <v>#VALUE!</v>
      </c>
      <c r="T127" s="216" t="s">
        <v>3</v>
      </c>
      <c r="U127" s="186" t="e">
        <f t="shared" si="27"/>
        <v>#N/A</v>
      </c>
    </row>
    <row r="128" spans="3:21" ht="14.25">
      <c r="C128" s="89" t="s">
        <v>3</v>
      </c>
      <c r="D128" s="92" t="e">
        <f>VLOOKUP(C128,Etapes!$B$3:$T$200,2,FALSE)</f>
        <v>#N/A</v>
      </c>
      <c r="E128" s="92" t="e">
        <f>VLOOKUP(C128,Etapes!$B$3:$T$200,3,FALSE)</f>
        <v>#N/A</v>
      </c>
      <c r="F128" s="91" t="e">
        <f>VLOOKUP(C128,Etapes!$B$3:$T$200,4,FALSE)</f>
        <v>#N/A</v>
      </c>
      <c r="G128" s="95" t="e">
        <f>VLOOKUP(C128,Etapes!$B$3:$T$200,5,FALSE)</f>
        <v>#N/A</v>
      </c>
      <c r="H128" s="95" t="str">
        <f>VLOOKUP(C128,Etapes!$I$3:$M$200,5,FALSE)</f>
        <v> </v>
      </c>
      <c r="I128" s="95" t="e">
        <f t="shared" si="21"/>
        <v>#N/A</v>
      </c>
      <c r="J128" s="95" t="str">
        <f>VLOOKUP(C128,Etapes!$P$3:$T$200,5,FALSE)</f>
        <v> </v>
      </c>
      <c r="K128" s="95" t="e">
        <f t="shared" si="22"/>
        <v>#N/A</v>
      </c>
      <c r="L128" s="184" t="e">
        <f>VLOOKUP(A128,Etapes!$A$3:$T$5,6,FALSE)</f>
        <v>#N/A</v>
      </c>
      <c r="M128" s="185" t="e">
        <f t="shared" si="23"/>
        <v>#N/A</v>
      </c>
      <c r="N128" s="184" t="e">
        <f>VLOOKUP(A128,Etapes!$A$3:$T$5,13,FALSE)</f>
        <v>#N/A</v>
      </c>
      <c r="O128" s="186" t="e">
        <f t="shared" si="24"/>
        <v>#VALUE!</v>
      </c>
      <c r="P128" s="216" t="s">
        <v>3</v>
      </c>
      <c r="Q128" s="185" t="e">
        <f t="shared" si="25"/>
        <v>#N/A</v>
      </c>
      <c r="R128" s="184" t="e">
        <f>VLOOKUP(A128,Etapes!$A$3:$T$5,20,FALSE)</f>
        <v>#N/A</v>
      </c>
      <c r="S128" s="186" t="e">
        <f t="shared" si="26"/>
        <v>#VALUE!</v>
      </c>
      <c r="T128" s="216" t="s">
        <v>3</v>
      </c>
      <c r="U128" s="186" t="e">
        <f t="shared" si="27"/>
        <v>#N/A</v>
      </c>
    </row>
    <row r="129" spans="3:21" ht="14.25">
      <c r="C129" s="89" t="s">
        <v>3</v>
      </c>
      <c r="D129" s="92" t="e">
        <f>VLOOKUP(C129,Etapes!$B$3:$T$200,2,FALSE)</f>
        <v>#N/A</v>
      </c>
      <c r="E129" s="92" t="e">
        <f>VLOOKUP(C129,Etapes!$B$3:$T$200,3,FALSE)</f>
        <v>#N/A</v>
      </c>
      <c r="F129" s="91" t="e">
        <f>VLOOKUP(C129,Etapes!$B$3:$T$200,4,FALSE)</f>
        <v>#N/A</v>
      </c>
      <c r="G129" s="95" t="e">
        <f>VLOOKUP(C129,Etapes!$B$3:$T$200,5,FALSE)</f>
        <v>#N/A</v>
      </c>
      <c r="H129" s="95" t="str">
        <f>VLOOKUP(C129,Etapes!$I$3:$M$200,5,FALSE)</f>
        <v> </v>
      </c>
      <c r="I129" s="95" t="e">
        <f t="shared" si="21"/>
        <v>#N/A</v>
      </c>
      <c r="J129" s="95" t="str">
        <f>VLOOKUP(C129,Etapes!$P$3:$T$200,5,FALSE)</f>
        <v> </v>
      </c>
      <c r="K129" s="95" t="e">
        <f t="shared" si="22"/>
        <v>#N/A</v>
      </c>
      <c r="L129" s="184" t="e">
        <f>VLOOKUP(A129,Etapes!$A$3:$T$5,6,FALSE)</f>
        <v>#N/A</v>
      </c>
      <c r="M129" s="185" t="e">
        <f t="shared" si="23"/>
        <v>#N/A</v>
      </c>
      <c r="N129" s="184" t="e">
        <f>VLOOKUP(A129,Etapes!$A$3:$T$5,13,FALSE)</f>
        <v>#N/A</v>
      </c>
      <c r="O129" s="186" t="e">
        <f t="shared" si="24"/>
        <v>#VALUE!</v>
      </c>
      <c r="P129" s="216" t="s">
        <v>3</v>
      </c>
      <c r="Q129" s="185" t="e">
        <f t="shared" si="25"/>
        <v>#N/A</v>
      </c>
      <c r="R129" s="184" t="e">
        <f>VLOOKUP(A129,Etapes!$A$3:$T$5,20,FALSE)</f>
        <v>#N/A</v>
      </c>
      <c r="S129" s="186" t="e">
        <f t="shared" si="26"/>
        <v>#VALUE!</v>
      </c>
      <c r="T129" s="216" t="s">
        <v>3</v>
      </c>
      <c r="U129" s="186" t="e">
        <f t="shared" si="27"/>
        <v>#N/A</v>
      </c>
    </row>
    <row r="130" spans="3:21" ht="14.25">
      <c r="C130" s="89" t="s">
        <v>3</v>
      </c>
      <c r="D130" s="92" t="e">
        <f>VLOOKUP(C130,Etapes!$B$3:$T$200,2,FALSE)</f>
        <v>#N/A</v>
      </c>
      <c r="E130" s="92" t="e">
        <f>VLOOKUP(C130,Etapes!$B$3:$T$200,3,FALSE)</f>
        <v>#N/A</v>
      </c>
      <c r="F130" s="91" t="e">
        <f>VLOOKUP(C130,Etapes!$B$3:$T$200,4,FALSE)</f>
        <v>#N/A</v>
      </c>
      <c r="G130" s="95" t="e">
        <f>VLOOKUP(C130,Etapes!$B$3:$T$200,5,FALSE)</f>
        <v>#N/A</v>
      </c>
      <c r="H130" s="95" t="str">
        <f>VLOOKUP(C130,Etapes!$I$3:$M$200,5,FALSE)</f>
        <v> </v>
      </c>
      <c r="I130" s="95" t="e">
        <f aca="true" t="shared" si="28" ref="I130:I161">G130+H130</f>
        <v>#N/A</v>
      </c>
      <c r="J130" s="95" t="str">
        <f>VLOOKUP(C130,Etapes!$P$3:$T$200,5,FALSE)</f>
        <v> </v>
      </c>
      <c r="K130" s="95" t="e">
        <f aca="true" t="shared" si="29" ref="K130:K161">G130+H130+J130</f>
        <v>#N/A</v>
      </c>
      <c r="L130" s="184" t="e">
        <f>VLOOKUP(A130,Etapes!$A$3:$T$5,6,FALSE)</f>
        <v>#N/A</v>
      </c>
      <c r="M130" s="185" t="e">
        <f aca="true" t="shared" si="30" ref="M130:M157">G130-L130</f>
        <v>#N/A</v>
      </c>
      <c r="N130" s="184" t="e">
        <f>VLOOKUP(A130,Etapes!$A$3:$T$5,13,FALSE)</f>
        <v>#N/A</v>
      </c>
      <c r="O130" s="186" t="e">
        <f aca="true" t="shared" si="31" ref="O130:O157">H130-N130</f>
        <v>#VALUE!</v>
      </c>
      <c r="P130" s="216" t="s">
        <v>3</v>
      </c>
      <c r="Q130" s="185" t="e">
        <f aca="true" t="shared" si="32" ref="Q130:Q157">I130-P130</f>
        <v>#N/A</v>
      </c>
      <c r="R130" s="184" t="e">
        <f>VLOOKUP(A130,Etapes!$A$3:$T$5,20,FALSE)</f>
        <v>#N/A</v>
      </c>
      <c r="S130" s="186" t="e">
        <f aca="true" t="shared" si="33" ref="S130:S157">J130-R130</f>
        <v>#VALUE!</v>
      </c>
      <c r="T130" s="216" t="s">
        <v>3</v>
      </c>
      <c r="U130" s="186" t="e">
        <f aca="true" t="shared" si="34" ref="U130:U157">K130-T130</f>
        <v>#N/A</v>
      </c>
    </row>
    <row r="131" spans="3:21" ht="14.25">
      <c r="C131" s="89" t="s">
        <v>3</v>
      </c>
      <c r="D131" s="92" t="e">
        <f>VLOOKUP(C131,Etapes!$B$3:$T$200,2,FALSE)</f>
        <v>#N/A</v>
      </c>
      <c r="E131" s="92" t="e">
        <f>VLOOKUP(C131,Etapes!$B$3:$T$200,3,FALSE)</f>
        <v>#N/A</v>
      </c>
      <c r="F131" s="91" t="e">
        <f>VLOOKUP(C131,Etapes!$B$3:$T$200,4,FALSE)</f>
        <v>#N/A</v>
      </c>
      <c r="G131" s="95" t="e">
        <f>VLOOKUP(C131,Etapes!$B$3:$T$200,5,FALSE)</f>
        <v>#N/A</v>
      </c>
      <c r="H131" s="95" t="str">
        <f>VLOOKUP(C131,Etapes!$I$3:$M$200,5,FALSE)</f>
        <v> </v>
      </c>
      <c r="I131" s="95" t="e">
        <f t="shared" si="28"/>
        <v>#N/A</v>
      </c>
      <c r="J131" s="95" t="str">
        <f>VLOOKUP(C131,Etapes!$P$3:$T$200,5,FALSE)</f>
        <v> </v>
      </c>
      <c r="K131" s="95" t="e">
        <f t="shared" si="29"/>
        <v>#N/A</v>
      </c>
      <c r="L131" s="184" t="e">
        <f>VLOOKUP(A131,Etapes!$A$3:$T$5,6,FALSE)</f>
        <v>#N/A</v>
      </c>
      <c r="M131" s="185" t="e">
        <f t="shared" si="30"/>
        <v>#N/A</v>
      </c>
      <c r="N131" s="184" t="e">
        <f>VLOOKUP(A131,Etapes!$A$3:$T$5,13,FALSE)</f>
        <v>#N/A</v>
      </c>
      <c r="O131" s="186" t="e">
        <f t="shared" si="31"/>
        <v>#VALUE!</v>
      </c>
      <c r="P131" s="216" t="s">
        <v>3</v>
      </c>
      <c r="Q131" s="185" t="e">
        <f t="shared" si="32"/>
        <v>#N/A</v>
      </c>
      <c r="R131" s="184" t="e">
        <f>VLOOKUP(A131,Etapes!$A$3:$T$5,20,FALSE)</f>
        <v>#N/A</v>
      </c>
      <c r="S131" s="186" t="e">
        <f t="shared" si="33"/>
        <v>#VALUE!</v>
      </c>
      <c r="T131" s="216" t="s">
        <v>3</v>
      </c>
      <c r="U131" s="186" t="e">
        <f t="shared" si="34"/>
        <v>#N/A</v>
      </c>
    </row>
    <row r="132" spans="3:21" ht="14.25">
      <c r="C132" s="89" t="s">
        <v>3</v>
      </c>
      <c r="D132" s="92" t="e">
        <f>VLOOKUP(C132,Etapes!$B$3:$T$200,2,FALSE)</f>
        <v>#N/A</v>
      </c>
      <c r="E132" s="92" t="e">
        <f>VLOOKUP(C132,Etapes!$B$3:$T$200,3,FALSE)</f>
        <v>#N/A</v>
      </c>
      <c r="F132" s="91" t="e">
        <f>VLOOKUP(C132,Etapes!$B$3:$T$200,4,FALSE)</f>
        <v>#N/A</v>
      </c>
      <c r="G132" s="95" t="e">
        <f>VLOOKUP(C132,Etapes!$B$3:$T$200,5,FALSE)</f>
        <v>#N/A</v>
      </c>
      <c r="H132" s="95" t="str">
        <f>VLOOKUP(C132,Etapes!$I$3:$M$200,5,FALSE)</f>
        <v> </v>
      </c>
      <c r="I132" s="95" t="e">
        <f t="shared" si="28"/>
        <v>#N/A</v>
      </c>
      <c r="J132" s="95" t="str">
        <f>VLOOKUP(C132,Etapes!$P$3:$T$200,5,FALSE)</f>
        <v> </v>
      </c>
      <c r="K132" s="95" t="e">
        <f t="shared" si="29"/>
        <v>#N/A</v>
      </c>
      <c r="L132" s="184" t="e">
        <f>VLOOKUP(A132,Etapes!$A$3:$T$5,6,FALSE)</f>
        <v>#N/A</v>
      </c>
      <c r="M132" s="185" t="e">
        <f t="shared" si="30"/>
        <v>#N/A</v>
      </c>
      <c r="N132" s="184" t="e">
        <f>VLOOKUP(A132,Etapes!$A$3:$T$5,13,FALSE)</f>
        <v>#N/A</v>
      </c>
      <c r="O132" s="186" t="e">
        <f t="shared" si="31"/>
        <v>#VALUE!</v>
      </c>
      <c r="P132" s="216" t="s">
        <v>3</v>
      </c>
      <c r="Q132" s="185" t="e">
        <f t="shared" si="32"/>
        <v>#N/A</v>
      </c>
      <c r="R132" s="184" t="e">
        <f>VLOOKUP(A132,Etapes!$A$3:$T$5,20,FALSE)</f>
        <v>#N/A</v>
      </c>
      <c r="S132" s="186" t="e">
        <f t="shared" si="33"/>
        <v>#VALUE!</v>
      </c>
      <c r="T132" s="216" t="s">
        <v>3</v>
      </c>
      <c r="U132" s="186" t="e">
        <f t="shared" si="34"/>
        <v>#N/A</v>
      </c>
    </row>
    <row r="133" spans="3:21" ht="14.25">
      <c r="C133" s="89" t="s">
        <v>3</v>
      </c>
      <c r="D133" s="92" t="e">
        <f>VLOOKUP(C133,Etapes!$B$3:$T$200,2,FALSE)</f>
        <v>#N/A</v>
      </c>
      <c r="E133" s="92" t="e">
        <f>VLOOKUP(C133,Etapes!$B$3:$T$200,3,FALSE)</f>
        <v>#N/A</v>
      </c>
      <c r="F133" s="91" t="e">
        <f>VLOOKUP(C133,Etapes!$B$3:$T$200,4,FALSE)</f>
        <v>#N/A</v>
      </c>
      <c r="G133" s="95" t="e">
        <f>VLOOKUP(C133,Etapes!$B$3:$T$200,5,FALSE)</f>
        <v>#N/A</v>
      </c>
      <c r="H133" s="95" t="str">
        <f>VLOOKUP(C133,Etapes!$I$3:$M$200,5,FALSE)</f>
        <v> </v>
      </c>
      <c r="I133" s="95" t="e">
        <f t="shared" si="28"/>
        <v>#N/A</v>
      </c>
      <c r="J133" s="95" t="str">
        <f>VLOOKUP(C133,Etapes!$P$3:$T$200,5,FALSE)</f>
        <v> </v>
      </c>
      <c r="K133" s="95" t="e">
        <f t="shared" si="29"/>
        <v>#N/A</v>
      </c>
      <c r="L133" s="184" t="e">
        <f>VLOOKUP(A133,Etapes!$A$3:$T$5,6,FALSE)</f>
        <v>#N/A</v>
      </c>
      <c r="M133" s="185" t="e">
        <f t="shared" si="30"/>
        <v>#N/A</v>
      </c>
      <c r="N133" s="184" t="e">
        <f>VLOOKUP(A133,Etapes!$A$3:$T$5,13,FALSE)</f>
        <v>#N/A</v>
      </c>
      <c r="O133" s="186" t="e">
        <f t="shared" si="31"/>
        <v>#VALUE!</v>
      </c>
      <c r="P133" s="216" t="s">
        <v>3</v>
      </c>
      <c r="Q133" s="185" t="e">
        <f t="shared" si="32"/>
        <v>#N/A</v>
      </c>
      <c r="R133" s="184" t="e">
        <f>VLOOKUP(A133,Etapes!$A$3:$T$5,20,FALSE)</f>
        <v>#N/A</v>
      </c>
      <c r="S133" s="186" t="e">
        <f t="shared" si="33"/>
        <v>#VALUE!</v>
      </c>
      <c r="T133" s="216" t="s">
        <v>3</v>
      </c>
      <c r="U133" s="186" t="e">
        <f t="shared" si="34"/>
        <v>#N/A</v>
      </c>
    </row>
    <row r="134" spans="3:21" ht="14.25">
      <c r="C134" s="89" t="s">
        <v>3</v>
      </c>
      <c r="D134" s="92" t="e">
        <f>VLOOKUP(C134,Etapes!$B$3:$T$200,2,FALSE)</f>
        <v>#N/A</v>
      </c>
      <c r="E134" s="92" t="e">
        <f>VLOOKUP(C134,Etapes!$B$3:$T$200,3,FALSE)</f>
        <v>#N/A</v>
      </c>
      <c r="F134" s="91" t="e">
        <f>VLOOKUP(C134,Etapes!$B$3:$T$200,4,FALSE)</f>
        <v>#N/A</v>
      </c>
      <c r="G134" s="95" t="e">
        <f>VLOOKUP(C134,Etapes!$B$3:$T$200,5,FALSE)</f>
        <v>#N/A</v>
      </c>
      <c r="H134" s="95" t="str">
        <f>VLOOKUP(C134,Etapes!$I$3:$M$200,5,FALSE)</f>
        <v> </v>
      </c>
      <c r="I134" s="95" t="e">
        <f t="shared" si="28"/>
        <v>#N/A</v>
      </c>
      <c r="J134" s="95" t="str">
        <f>VLOOKUP(C134,Etapes!$P$3:$T$200,5,FALSE)</f>
        <v> </v>
      </c>
      <c r="K134" s="95" t="e">
        <f t="shared" si="29"/>
        <v>#N/A</v>
      </c>
      <c r="L134" s="184" t="e">
        <f>VLOOKUP(A134,Etapes!$A$3:$T$5,6,FALSE)</f>
        <v>#N/A</v>
      </c>
      <c r="M134" s="185" t="e">
        <f t="shared" si="30"/>
        <v>#N/A</v>
      </c>
      <c r="N134" s="184" t="e">
        <f>VLOOKUP(A134,Etapes!$A$3:$T$5,13,FALSE)</f>
        <v>#N/A</v>
      </c>
      <c r="O134" s="186" t="e">
        <f t="shared" si="31"/>
        <v>#VALUE!</v>
      </c>
      <c r="P134" s="216" t="s">
        <v>3</v>
      </c>
      <c r="Q134" s="185" t="e">
        <f t="shared" si="32"/>
        <v>#N/A</v>
      </c>
      <c r="R134" s="184" t="e">
        <f>VLOOKUP(A134,Etapes!$A$3:$T$5,20,FALSE)</f>
        <v>#N/A</v>
      </c>
      <c r="S134" s="186" t="e">
        <f t="shared" si="33"/>
        <v>#VALUE!</v>
      </c>
      <c r="T134" s="216" t="s">
        <v>3</v>
      </c>
      <c r="U134" s="186" t="e">
        <f t="shared" si="34"/>
        <v>#N/A</v>
      </c>
    </row>
    <row r="135" spans="3:21" ht="14.25">
      <c r="C135" s="89" t="s">
        <v>3</v>
      </c>
      <c r="D135" s="92" t="e">
        <f>VLOOKUP(C135,Etapes!$B$3:$T$200,2,FALSE)</f>
        <v>#N/A</v>
      </c>
      <c r="E135" s="92" t="e">
        <f>VLOOKUP(C135,Etapes!$B$3:$T$200,3,FALSE)</f>
        <v>#N/A</v>
      </c>
      <c r="F135" s="91" t="e">
        <f>VLOOKUP(C135,Etapes!$B$3:$T$200,4,FALSE)</f>
        <v>#N/A</v>
      </c>
      <c r="G135" s="95" t="e">
        <f>VLOOKUP(C135,Etapes!$B$3:$T$200,5,FALSE)</f>
        <v>#N/A</v>
      </c>
      <c r="H135" s="95" t="str">
        <f>VLOOKUP(C135,Etapes!$I$3:$M$200,5,FALSE)</f>
        <v> </v>
      </c>
      <c r="I135" s="95" t="e">
        <f t="shared" si="28"/>
        <v>#N/A</v>
      </c>
      <c r="J135" s="95" t="str">
        <f>VLOOKUP(C135,Etapes!$P$3:$T$200,5,FALSE)</f>
        <v> </v>
      </c>
      <c r="K135" s="95" t="e">
        <f t="shared" si="29"/>
        <v>#N/A</v>
      </c>
      <c r="L135" s="184" t="e">
        <f>VLOOKUP(A135,Etapes!$A$3:$T$5,6,FALSE)</f>
        <v>#N/A</v>
      </c>
      <c r="M135" s="185" t="e">
        <f t="shared" si="30"/>
        <v>#N/A</v>
      </c>
      <c r="N135" s="184" t="e">
        <f>VLOOKUP(A135,Etapes!$A$3:$T$5,13,FALSE)</f>
        <v>#N/A</v>
      </c>
      <c r="O135" s="186" t="e">
        <f t="shared" si="31"/>
        <v>#VALUE!</v>
      </c>
      <c r="P135" s="216" t="s">
        <v>3</v>
      </c>
      <c r="Q135" s="185" t="e">
        <f t="shared" si="32"/>
        <v>#N/A</v>
      </c>
      <c r="R135" s="184" t="e">
        <f>VLOOKUP(A135,Etapes!$A$3:$T$5,20,FALSE)</f>
        <v>#N/A</v>
      </c>
      <c r="S135" s="186" t="e">
        <f t="shared" si="33"/>
        <v>#VALUE!</v>
      </c>
      <c r="T135" s="216" t="s">
        <v>3</v>
      </c>
      <c r="U135" s="186" t="e">
        <f t="shared" si="34"/>
        <v>#N/A</v>
      </c>
    </row>
    <row r="136" spans="3:21" ht="14.25">
      <c r="C136" s="89" t="s">
        <v>3</v>
      </c>
      <c r="D136" s="92" t="e">
        <f>VLOOKUP(C136,Etapes!$B$3:$T$200,2,FALSE)</f>
        <v>#N/A</v>
      </c>
      <c r="E136" s="92" t="e">
        <f>VLOOKUP(C136,Etapes!$B$3:$T$200,3,FALSE)</f>
        <v>#N/A</v>
      </c>
      <c r="F136" s="91" t="e">
        <f>VLOOKUP(C136,Etapes!$B$3:$T$200,4,FALSE)</f>
        <v>#N/A</v>
      </c>
      <c r="G136" s="95" t="e">
        <f>VLOOKUP(C136,Etapes!$B$3:$T$200,5,FALSE)</f>
        <v>#N/A</v>
      </c>
      <c r="H136" s="95" t="str">
        <f>VLOOKUP(C136,Etapes!$I$3:$M$200,5,FALSE)</f>
        <v> </v>
      </c>
      <c r="I136" s="95" t="e">
        <f t="shared" si="28"/>
        <v>#N/A</v>
      </c>
      <c r="J136" s="95" t="str">
        <f>VLOOKUP(C136,Etapes!$P$3:$T$200,5,FALSE)</f>
        <v> </v>
      </c>
      <c r="K136" s="95" t="e">
        <f t="shared" si="29"/>
        <v>#N/A</v>
      </c>
      <c r="L136" s="184" t="e">
        <f>VLOOKUP(A136,Etapes!$A$3:$T$5,6,FALSE)</f>
        <v>#N/A</v>
      </c>
      <c r="M136" s="185" t="e">
        <f t="shared" si="30"/>
        <v>#N/A</v>
      </c>
      <c r="N136" s="184" t="e">
        <f>VLOOKUP(A136,Etapes!$A$3:$T$5,13,FALSE)</f>
        <v>#N/A</v>
      </c>
      <c r="O136" s="186" t="e">
        <f t="shared" si="31"/>
        <v>#VALUE!</v>
      </c>
      <c r="P136" s="216" t="s">
        <v>3</v>
      </c>
      <c r="Q136" s="185" t="e">
        <f t="shared" si="32"/>
        <v>#N/A</v>
      </c>
      <c r="R136" s="184" t="e">
        <f>VLOOKUP(A136,Etapes!$A$3:$T$5,20,FALSE)</f>
        <v>#N/A</v>
      </c>
      <c r="S136" s="186" t="e">
        <f t="shared" si="33"/>
        <v>#VALUE!</v>
      </c>
      <c r="T136" s="216" t="s">
        <v>3</v>
      </c>
      <c r="U136" s="186" t="e">
        <f t="shared" si="34"/>
        <v>#N/A</v>
      </c>
    </row>
    <row r="137" spans="3:21" ht="14.25">
      <c r="C137" s="89" t="s">
        <v>3</v>
      </c>
      <c r="D137" s="92" t="e">
        <f>VLOOKUP(C137,Etapes!$B$3:$T$200,2,FALSE)</f>
        <v>#N/A</v>
      </c>
      <c r="E137" s="92" t="e">
        <f>VLOOKUP(C137,Etapes!$B$3:$T$200,3,FALSE)</f>
        <v>#N/A</v>
      </c>
      <c r="F137" s="91" t="e">
        <f>VLOOKUP(C137,Etapes!$B$3:$T$200,4,FALSE)</f>
        <v>#N/A</v>
      </c>
      <c r="G137" s="95" t="e">
        <f>VLOOKUP(C137,Etapes!$B$3:$T$200,5,FALSE)</f>
        <v>#N/A</v>
      </c>
      <c r="H137" s="95" t="str">
        <f>VLOOKUP(C137,Etapes!$I$3:$M$200,5,FALSE)</f>
        <v> </v>
      </c>
      <c r="I137" s="95" t="e">
        <f t="shared" si="28"/>
        <v>#N/A</v>
      </c>
      <c r="J137" s="95" t="str">
        <f>VLOOKUP(C137,Etapes!$P$3:$T$200,5,FALSE)</f>
        <v> </v>
      </c>
      <c r="K137" s="95" t="e">
        <f t="shared" si="29"/>
        <v>#N/A</v>
      </c>
      <c r="L137" s="184" t="e">
        <f>VLOOKUP(A137,Etapes!$A$3:$T$5,6,FALSE)</f>
        <v>#N/A</v>
      </c>
      <c r="M137" s="185" t="e">
        <f t="shared" si="30"/>
        <v>#N/A</v>
      </c>
      <c r="N137" s="184" t="e">
        <f>VLOOKUP(A137,Etapes!$A$3:$T$5,13,FALSE)</f>
        <v>#N/A</v>
      </c>
      <c r="O137" s="186" t="e">
        <f t="shared" si="31"/>
        <v>#VALUE!</v>
      </c>
      <c r="P137" s="216" t="s">
        <v>3</v>
      </c>
      <c r="Q137" s="185" t="e">
        <f t="shared" si="32"/>
        <v>#N/A</v>
      </c>
      <c r="R137" s="184" t="e">
        <f>VLOOKUP(A137,Etapes!$A$3:$T$5,20,FALSE)</f>
        <v>#N/A</v>
      </c>
      <c r="S137" s="186" t="e">
        <f t="shared" si="33"/>
        <v>#VALUE!</v>
      </c>
      <c r="T137" s="216" t="s">
        <v>3</v>
      </c>
      <c r="U137" s="186" t="e">
        <f t="shared" si="34"/>
        <v>#N/A</v>
      </c>
    </row>
    <row r="138" spans="3:21" ht="14.25">
      <c r="C138" s="89" t="s">
        <v>3</v>
      </c>
      <c r="D138" s="92" t="e">
        <f>VLOOKUP(C138,Etapes!$B$3:$T$200,2,FALSE)</f>
        <v>#N/A</v>
      </c>
      <c r="E138" s="92" t="e">
        <f>VLOOKUP(C138,Etapes!$B$3:$T$200,3,FALSE)</f>
        <v>#N/A</v>
      </c>
      <c r="F138" s="91" t="e">
        <f>VLOOKUP(C138,Etapes!$B$3:$T$200,4,FALSE)</f>
        <v>#N/A</v>
      </c>
      <c r="G138" s="95" t="e">
        <f>VLOOKUP(C138,Etapes!$B$3:$T$200,5,FALSE)</f>
        <v>#N/A</v>
      </c>
      <c r="H138" s="95" t="str">
        <f>VLOOKUP(C138,Etapes!$I$3:$M$200,5,FALSE)</f>
        <v> </v>
      </c>
      <c r="I138" s="95" t="e">
        <f t="shared" si="28"/>
        <v>#N/A</v>
      </c>
      <c r="J138" s="95" t="str">
        <f>VLOOKUP(C138,Etapes!$P$3:$T$200,5,FALSE)</f>
        <v> </v>
      </c>
      <c r="K138" s="95" t="e">
        <f t="shared" si="29"/>
        <v>#N/A</v>
      </c>
      <c r="L138" s="184" t="e">
        <f>VLOOKUP(A138,Etapes!$A$3:$T$5,6,FALSE)</f>
        <v>#N/A</v>
      </c>
      <c r="M138" s="185" t="e">
        <f t="shared" si="30"/>
        <v>#N/A</v>
      </c>
      <c r="N138" s="184" t="e">
        <f>VLOOKUP(A138,Etapes!$A$3:$T$5,13,FALSE)</f>
        <v>#N/A</v>
      </c>
      <c r="O138" s="186" t="e">
        <f t="shared" si="31"/>
        <v>#VALUE!</v>
      </c>
      <c r="P138" s="216" t="s">
        <v>3</v>
      </c>
      <c r="Q138" s="185" t="e">
        <f t="shared" si="32"/>
        <v>#N/A</v>
      </c>
      <c r="R138" s="184" t="e">
        <f>VLOOKUP(A138,Etapes!$A$3:$T$5,20,FALSE)</f>
        <v>#N/A</v>
      </c>
      <c r="S138" s="186" t="e">
        <f t="shared" si="33"/>
        <v>#VALUE!</v>
      </c>
      <c r="T138" s="216" t="s">
        <v>3</v>
      </c>
      <c r="U138" s="186" t="e">
        <f t="shared" si="34"/>
        <v>#N/A</v>
      </c>
    </row>
    <row r="139" spans="3:21" ht="14.25">
      <c r="C139" s="89" t="s">
        <v>3</v>
      </c>
      <c r="D139" s="92" t="e">
        <f>VLOOKUP(C139,Etapes!$B$3:$T$200,2,FALSE)</f>
        <v>#N/A</v>
      </c>
      <c r="E139" s="92" t="e">
        <f>VLOOKUP(C139,Etapes!$B$3:$T$200,3,FALSE)</f>
        <v>#N/A</v>
      </c>
      <c r="F139" s="91" t="e">
        <f>VLOOKUP(C139,Etapes!$B$3:$T$200,4,FALSE)</f>
        <v>#N/A</v>
      </c>
      <c r="G139" s="95" t="e">
        <f>VLOOKUP(C139,Etapes!$B$3:$T$200,5,FALSE)</f>
        <v>#N/A</v>
      </c>
      <c r="H139" s="95" t="str">
        <f>VLOOKUP(C139,Etapes!$I$3:$M$200,5,FALSE)</f>
        <v> </v>
      </c>
      <c r="I139" s="95" t="e">
        <f t="shared" si="28"/>
        <v>#N/A</v>
      </c>
      <c r="J139" s="95" t="str">
        <f>VLOOKUP(C139,Etapes!$P$3:$T$200,5,FALSE)</f>
        <v> </v>
      </c>
      <c r="K139" s="95" t="e">
        <f t="shared" si="29"/>
        <v>#N/A</v>
      </c>
      <c r="L139" s="184" t="e">
        <f>VLOOKUP(A139,Etapes!$A$3:$T$5,6,FALSE)</f>
        <v>#N/A</v>
      </c>
      <c r="M139" s="185" t="e">
        <f t="shared" si="30"/>
        <v>#N/A</v>
      </c>
      <c r="N139" s="184" t="e">
        <f>VLOOKUP(A139,Etapes!$A$3:$T$5,13,FALSE)</f>
        <v>#N/A</v>
      </c>
      <c r="O139" s="186" t="e">
        <f t="shared" si="31"/>
        <v>#VALUE!</v>
      </c>
      <c r="P139" s="216" t="s">
        <v>3</v>
      </c>
      <c r="Q139" s="185" t="e">
        <f t="shared" si="32"/>
        <v>#N/A</v>
      </c>
      <c r="R139" s="184" t="e">
        <f>VLOOKUP(A139,Etapes!$A$3:$T$5,20,FALSE)</f>
        <v>#N/A</v>
      </c>
      <c r="S139" s="186" t="e">
        <f t="shared" si="33"/>
        <v>#VALUE!</v>
      </c>
      <c r="T139" s="216" t="s">
        <v>3</v>
      </c>
      <c r="U139" s="186" t="e">
        <f t="shared" si="34"/>
        <v>#N/A</v>
      </c>
    </row>
    <row r="140" spans="3:21" ht="14.25">
      <c r="C140" s="89" t="s">
        <v>3</v>
      </c>
      <c r="D140" s="92" t="e">
        <f>VLOOKUP(C140,Etapes!$B$3:$T$200,2,FALSE)</f>
        <v>#N/A</v>
      </c>
      <c r="E140" s="92" t="e">
        <f>VLOOKUP(C140,Etapes!$B$3:$T$200,3,FALSE)</f>
        <v>#N/A</v>
      </c>
      <c r="F140" s="91" t="e">
        <f>VLOOKUP(C140,Etapes!$B$3:$T$200,4,FALSE)</f>
        <v>#N/A</v>
      </c>
      <c r="G140" s="95" t="e">
        <f>VLOOKUP(C140,Etapes!$B$3:$T$200,5,FALSE)</f>
        <v>#N/A</v>
      </c>
      <c r="H140" s="95" t="str">
        <f>VLOOKUP(C140,Etapes!$I$3:$M$200,5,FALSE)</f>
        <v> </v>
      </c>
      <c r="I140" s="95" t="e">
        <f t="shared" si="28"/>
        <v>#N/A</v>
      </c>
      <c r="J140" s="95" t="str">
        <f>VLOOKUP(C140,Etapes!$P$3:$T$200,5,FALSE)</f>
        <v> </v>
      </c>
      <c r="K140" s="95" t="e">
        <f t="shared" si="29"/>
        <v>#N/A</v>
      </c>
      <c r="L140" s="184" t="e">
        <f>VLOOKUP(A140,Etapes!$A$3:$T$5,6,FALSE)</f>
        <v>#N/A</v>
      </c>
      <c r="M140" s="185" t="e">
        <f t="shared" si="30"/>
        <v>#N/A</v>
      </c>
      <c r="N140" s="184" t="e">
        <f>VLOOKUP(A140,Etapes!$A$3:$T$5,13,FALSE)</f>
        <v>#N/A</v>
      </c>
      <c r="O140" s="186" t="e">
        <f t="shared" si="31"/>
        <v>#VALUE!</v>
      </c>
      <c r="P140" s="216" t="s">
        <v>3</v>
      </c>
      <c r="Q140" s="185" t="e">
        <f t="shared" si="32"/>
        <v>#N/A</v>
      </c>
      <c r="R140" s="184" t="e">
        <f>VLOOKUP(A140,Etapes!$A$3:$T$5,20,FALSE)</f>
        <v>#N/A</v>
      </c>
      <c r="S140" s="186" t="e">
        <f t="shared" si="33"/>
        <v>#VALUE!</v>
      </c>
      <c r="T140" s="216" t="s">
        <v>3</v>
      </c>
      <c r="U140" s="186" t="e">
        <f t="shared" si="34"/>
        <v>#N/A</v>
      </c>
    </row>
    <row r="141" spans="3:21" ht="14.25">
      <c r="C141" s="89" t="s">
        <v>3</v>
      </c>
      <c r="D141" s="92" t="e">
        <f>VLOOKUP(C141,Etapes!$B$3:$T$200,2,FALSE)</f>
        <v>#N/A</v>
      </c>
      <c r="E141" s="92" t="e">
        <f>VLOOKUP(C141,Etapes!$B$3:$T$200,3,FALSE)</f>
        <v>#N/A</v>
      </c>
      <c r="F141" s="91" t="e">
        <f>VLOOKUP(C141,Etapes!$B$3:$T$200,4,FALSE)</f>
        <v>#N/A</v>
      </c>
      <c r="G141" s="95" t="e">
        <f>VLOOKUP(C141,Etapes!$B$3:$T$200,5,FALSE)</f>
        <v>#N/A</v>
      </c>
      <c r="H141" s="95" t="str">
        <f>VLOOKUP(C141,Etapes!$I$3:$M$200,5,FALSE)</f>
        <v> </v>
      </c>
      <c r="I141" s="95" t="e">
        <f t="shared" si="28"/>
        <v>#N/A</v>
      </c>
      <c r="J141" s="95" t="str">
        <f>VLOOKUP(C141,Etapes!$P$3:$T$200,5,FALSE)</f>
        <v> </v>
      </c>
      <c r="K141" s="95" t="e">
        <f t="shared" si="29"/>
        <v>#N/A</v>
      </c>
      <c r="L141" s="184" t="e">
        <f>VLOOKUP(A141,Etapes!$A$3:$T$5,6,FALSE)</f>
        <v>#N/A</v>
      </c>
      <c r="M141" s="185" t="e">
        <f t="shared" si="30"/>
        <v>#N/A</v>
      </c>
      <c r="N141" s="184" t="e">
        <f>VLOOKUP(A141,Etapes!$A$3:$T$5,13,FALSE)</f>
        <v>#N/A</v>
      </c>
      <c r="O141" s="186" t="e">
        <f t="shared" si="31"/>
        <v>#VALUE!</v>
      </c>
      <c r="P141" s="216" t="s">
        <v>3</v>
      </c>
      <c r="Q141" s="185" t="e">
        <f t="shared" si="32"/>
        <v>#N/A</v>
      </c>
      <c r="R141" s="184" t="e">
        <f>VLOOKUP(A141,Etapes!$A$3:$T$5,20,FALSE)</f>
        <v>#N/A</v>
      </c>
      <c r="S141" s="186" t="e">
        <f t="shared" si="33"/>
        <v>#VALUE!</v>
      </c>
      <c r="T141" s="216" t="s">
        <v>3</v>
      </c>
      <c r="U141" s="186" t="e">
        <f t="shared" si="34"/>
        <v>#N/A</v>
      </c>
    </row>
    <row r="142" spans="3:21" ht="14.25">
      <c r="C142" s="89" t="s">
        <v>3</v>
      </c>
      <c r="D142" s="92" t="e">
        <f>VLOOKUP(C142,Etapes!$B$3:$T$200,2,FALSE)</f>
        <v>#N/A</v>
      </c>
      <c r="E142" s="92" t="e">
        <f>VLOOKUP(C142,Etapes!$B$3:$T$200,3,FALSE)</f>
        <v>#N/A</v>
      </c>
      <c r="F142" s="91" t="e">
        <f>VLOOKUP(C142,Etapes!$B$3:$T$200,4,FALSE)</f>
        <v>#N/A</v>
      </c>
      <c r="G142" s="95" t="e">
        <f>VLOOKUP(C142,Etapes!$B$3:$T$200,5,FALSE)</f>
        <v>#N/A</v>
      </c>
      <c r="H142" s="95" t="str">
        <f>VLOOKUP(C142,Etapes!$I$3:$M$200,5,FALSE)</f>
        <v> </v>
      </c>
      <c r="I142" s="95" t="e">
        <f t="shared" si="28"/>
        <v>#N/A</v>
      </c>
      <c r="J142" s="95" t="str">
        <f>VLOOKUP(C142,Etapes!$P$3:$T$200,5,FALSE)</f>
        <v> </v>
      </c>
      <c r="K142" s="95" t="e">
        <f t="shared" si="29"/>
        <v>#N/A</v>
      </c>
      <c r="L142" s="184" t="e">
        <f>VLOOKUP(A142,Etapes!$A$3:$T$5,6,FALSE)</f>
        <v>#N/A</v>
      </c>
      <c r="M142" s="185" t="e">
        <f t="shared" si="30"/>
        <v>#N/A</v>
      </c>
      <c r="N142" s="184" t="e">
        <f>VLOOKUP(A142,Etapes!$A$3:$T$5,13,FALSE)</f>
        <v>#N/A</v>
      </c>
      <c r="O142" s="186" t="e">
        <f t="shared" si="31"/>
        <v>#VALUE!</v>
      </c>
      <c r="P142" s="216" t="s">
        <v>3</v>
      </c>
      <c r="Q142" s="185" t="e">
        <f t="shared" si="32"/>
        <v>#N/A</v>
      </c>
      <c r="R142" s="184" t="e">
        <f>VLOOKUP(A142,Etapes!$A$3:$T$5,20,FALSE)</f>
        <v>#N/A</v>
      </c>
      <c r="S142" s="186" t="e">
        <f t="shared" si="33"/>
        <v>#VALUE!</v>
      </c>
      <c r="T142" s="216" t="s">
        <v>3</v>
      </c>
      <c r="U142" s="186" t="e">
        <f t="shared" si="34"/>
        <v>#N/A</v>
      </c>
    </row>
    <row r="143" spans="3:21" ht="14.25">
      <c r="C143" s="89" t="s">
        <v>3</v>
      </c>
      <c r="D143" s="92" t="e">
        <f>VLOOKUP(C143,Etapes!$B$3:$T$200,2,FALSE)</f>
        <v>#N/A</v>
      </c>
      <c r="E143" s="92" t="e">
        <f>VLOOKUP(C143,Etapes!$B$3:$T$200,3,FALSE)</f>
        <v>#N/A</v>
      </c>
      <c r="F143" s="91" t="e">
        <f>VLOOKUP(C143,Etapes!$B$3:$T$200,4,FALSE)</f>
        <v>#N/A</v>
      </c>
      <c r="G143" s="95" t="e">
        <f>VLOOKUP(C143,Etapes!$B$3:$T$200,5,FALSE)</f>
        <v>#N/A</v>
      </c>
      <c r="H143" s="95" t="str">
        <f>VLOOKUP(C143,Etapes!$I$3:$M$200,5,FALSE)</f>
        <v> </v>
      </c>
      <c r="I143" s="95" t="e">
        <f t="shared" si="28"/>
        <v>#N/A</v>
      </c>
      <c r="J143" s="95" t="str">
        <f>VLOOKUP(C143,Etapes!$P$3:$T$200,5,FALSE)</f>
        <v> </v>
      </c>
      <c r="K143" s="95" t="e">
        <f t="shared" si="29"/>
        <v>#N/A</v>
      </c>
      <c r="L143" s="184" t="e">
        <f>VLOOKUP(A143,Etapes!$A$3:$T$5,6,FALSE)</f>
        <v>#N/A</v>
      </c>
      <c r="M143" s="185" t="e">
        <f t="shared" si="30"/>
        <v>#N/A</v>
      </c>
      <c r="N143" s="184" t="e">
        <f>VLOOKUP(A143,Etapes!$A$3:$T$5,13,FALSE)</f>
        <v>#N/A</v>
      </c>
      <c r="O143" s="186" t="e">
        <f t="shared" si="31"/>
        <v>#VALUE!</v>
      </c>
      <c r="P143" s="216" t="s">
        <v>3</v>
      </c>
      <c r="Q143" s="185" t="e">
        <f t="shared" si="32"/>
        <v>#N/A</v>
      </c>
      <c r="R143" s="184" t="e">
        <f>VLOOKUP(A143,Etapes!$A$3:$T$5,20,FALSE)</f>
        <v>#N/A</v>
      </c>
      <c r="S143" s="186" t="e">
        <f t="shared" si="33"/>
        <v>#VALUE!</v>
      </c>
      <c r="T143" s="216" t="s">
        <v>3</v>
      </c>
      <c r="U143" s="186" t="e">
        <f t="shared" si="34"/>
        <v>#N/A</v>
      </c>
    </row>
    <row r="144" spans="3:21" ht="14.25">
      <c r="C144" s="89" t="s">
        <v>3</v>
      </c>
      <c r="D144" s="92" t="e">
        <f>VLOOKUP(C144,Etapes!$B$3:$T$200,2,FALSE)</f>
        <v>#N/A</v>
      </c>
      <c r="E144" s="92" t="e">
        <f>VLOOKUP(C144,Etapes!$B$3:$T$200,3,FALSE)</f>
        <v>#N/A</v>
      </c>
      <c r="F144" s="91" t="e">
        <f>VLOOKUP(C144,Etapes!$B$3:$T$200,4,FALSE)</f>
        <v>#N/A</v>
      </c>
      <c r="G144" s="95" t="e">
        <f>VLOOKUP(C144,Etapes!$B$3:$T$200,5,FALSE)</f>
        <v>#N/A</v>
      </c>
      <c r="H144" s="95" t="str">
        <f>VLOOKUP(C144,Etapes!$I$3:$M$200,5,FALSE)</f>
        <v> </v>
      </c>
      <c r="I144" s="95" t="e">
        <f t="shared" si="28"/>
        <v>#N/A</v>
      </c>
      <c r="J144" s="95" t="str">
        <f>VLOOKUP(C144,Etapes!$P$3:$T$200,5,FALSE)</f>
        <v> </v>
      </c>
      <c r="K144" s="95" t="e">
        <f t="shared" si="29"/>
        <v>#N/A</v>
      </c>
      <c r="L144" s="184" t="e">
        <f>VLOOKUP(A144,Etapes!$A$3:$T$5,6,FALSE)</f>
        <v>#N/A</v>
      </c>
      <c r="M144" s="185" t="e">
        <f t="shared" si="30"/>
        <v>#N/A</v>
      </c>
      <c r="N144" s="184" t="e">
        <f>VLOOKUP(A144,Etapes!$A$3:$T$5,13,FALSE)</f>
        <v>#N/A</v>
      </c>
      <c r="O144" s="186" t="e">
        <f t="shared" si="31"/>
        <v>#VALUE!</v>
      </c>
      <c r="P144" s="216" t="s">
        <v>3</v>
      </c>
      <c r="Q144" s="185" t="e">
        <f t="shared" si="32"/>
        <v>#N/A</v>
      </c>
      <c r="R144" s="184" t="e">
        <f>VLOOKUP(A144,Etapes!$A$3:$T$5,20,FALSE)</f>
        <v>#N/A</v>
      </c>
      <c r="S144" s="186" t="e">
        <f t="shared" si="33"/>
        <v>#VALUE!</v>
      </c>
      <c r="T144" s="216" t="s">
        <v>3</v>
      </c>
      <c r="U144" s="186" t="e">
        <f t="shared" si="34"/>
        <v>#N/A</v>
      </c>
    </row>
    <row r="145" spans="3:21" ht="14.25">
      <c r="C145" s="89" t="s">
        <v>3</v>
      </c>
      <c r="D145" s="92" t="e">
        <f>VLOOKUP(C145,Etapes!$B$3:$T$200,2,FALSE)</f>
        <v>#N/A</v>
      </c>
      <c r="E145" s="92" t="e">
        <f>VLOOKUP(C145,Etapes!$B$3:$T$200,3,FALSE)</f>
        <v>#N/A</v>
      </c>
      <c r="F145" s="91" t="e">
        <f>VLOOKUP(C145,Etapes!$B$3:$T$200,4,FALSE)</f>
        <v>#N/A</v>
      </c>
      <c r="G145" s="95" t="e">
        <f>VLOOKUP(C145,Etapes!$B$3:$T$200,5,FALSE)</f>
        <v>#N/A</v>
      </c>
      <c r="H145" s="95" t="str">
        <f>VLOOKUP(C145,Etapes!$I$3:$M$200,5,FALSE)</f>
        <v> </v>
      </c>
      <c r="I145" s="95" t="e">
        <f t="shared" si="28"/>
        <v>#N/A</v>
      </c>
      <c r="J145" s="95" t="str">
        <f>VLOOKUP(C145,Etapes!$P$3:$T$200,5,FALSE)</f>
        <v> </v>
      </c>
      <c r="K145" s="95" t="e">
        <f t="shared" si="29"/>
        <v>#N/A</v>
      </c>
      <c r="L145" s="184" t="e">
        <f>VLOOKUP(A145,Etapes!$A$3:$T$5,6,FALSE)</f>
        <v>#N/A</v>
      </c>
      <c r="M145" s="185" t="e">
        <f t="shared" si="30"/>
        <v>#N/A</v>
      </c>
      <c r="N145" s="184" t="e">
        <f>VLOOKUP(A145,Etapes!$A$3:$T$5,13,FALSE)</f>
        <v>#N/A</v>
      </c>
      <c r="O145" s="186" t="e">
        <f t="shared" si="31"/>
        <v>#VALUE!</v>
      </c>
      <c r="P145" s="216" t="s">
        <v>3</v>
      </c>
      <c r="Q145" s="185" t="e">
        <f t="shared" si="32"/>
        <v>#N/A</v>
      </c>
      <c r="R145" s="184" t="e">
        <f>VLOOKUP(A145,Etapes!$A$3:$T$5,20,FALSE)</f>
        <v>#N/A</v>
      </c>
      <c r="S145" s="186" t="e">
        <f t="shared" si="33"/>
        <v>#VALUE!</v>
      </c>
      <c r="T145" s="216" t="s">
        <v>3</v>
      </c>
      <c r="U145" s="186" t="e">
        <f t="shared" si="34"/>
        <v>#N/A</v>
      </c>
    </row>
    <row r="146" spans="3:21" ht="14.25">
      <c r="C146" s="89" t="s">
        <v>3</v>
      </c>
      <c r="D146" s="92" t="e">
        <f>VLOOKUP(C146,Etapes!$B$3:$T$200,2,FALSE)</f>
        <v>#N/A</v>
      </c>
      <c r="E146" s="92" t="e">
        <f>VLOOKUP(C146,Etapes!$B$3:$T$200,3,FALSE)</f>
        <v>#N/A</v>
      </c>
      <c r="F146" s="91" t="e">
        <f>VLOOKUP(C146,Etapes!$B$3:$T$200,4,FALSE)</f>
        <v>#N/A</v>
      </c>
      <c r="G146" s="95" t="e">
        <f>VLOOKUP(C146,Etapes!$B$3:$T$200,5,FALSE)</f>
        <v>#N/A</v>
      </c>
      <c r="H146" s="95" t="str">
        <f>VLOOKUP(C146,Etapes!$I$3:$M$200,5,FALSE)</f>
        <v> </v>
      </c>
      <c r="I146" s="95" t="e">
        <f t="shared" si="28"/>
        <v>#N/A</v>
      </c>
      <c r="J146" s="95" t="str">
        <f>VLOOKUP(C146,Etapes!$P$3:$T$200,5,FALSE)</f>
        <v> </v>
      </c>
      <c r="K146" s="95" t="e">
        <f t="shared" si="29"/>
        <v>#N/A</v>
      </c>
      <c r="L146" s="184" t="e">
        <f>VLOOKUP(A146,Etapes!$A$3:$T$5,6,FALSE)</f>
        <v>#N/A</v>
      </c>
      <c r="M146" s="185" t="e">
        <f t="shared" si="30"/>
        <v>#N/A</v>
      </c>
      <c r="N146" s="184" t="e">
        <f>VLOOKUP(A146,Etapes!$A$3:$T$5,13,FALSE)</f>
        <v>#N/A</v>
      </c>
      <c r="O146" s="186" t="e">
        <f t="shared" si="31"/>
        <v>#VALUE!</v>
      </c>
      <c r="P146" s="216" t="s">
        <v>3</v>
      </c>
      <c r="Q146" s="185" t="e">
        <f t="shared" si="32"/>
        <v>#N/A</v>
      </c>
      <c r="R146" s="184" t="e">
        <f>VLOOKUP(A146,Etapes!$A$3:$T$5,20,FALSE)</f>
        <v>#N/A</v>
      </c>
      <c r="S146" s="186" t="e">
        <f t="shared" si="33"/>
        <v>#VALUE!</v>
      </c>
      <c r="T146" s="216" t="s">
        <v>3</v>
      </c>
      <c r="U146" s="186" t="e">
        <f t="shared" si="34"/>
        <v>#N/A</v>
      </c>
    </row>
    <row r="147" spans="3:21" ht="14.25">
      <c r="C147" s="89" t="s">
        <v>3</v>
      </c>
      <c r="D147" s="92" t="e">
        <f>VLOOKUP(C147,Etapes!$B$3:$T$200,2,FALSE)</f>
        <v>#N/A</v>
      </c>
      <c r="E147" s="92" t="e">
        <f>VLOOKUP(C147,Etapes!$B$3:$T$200,3,FALSE)</f>
        <v>#N/A</v>
      </c>
      <c r="F147" s="91" t="e">
        <f>VLOOKUP(C147,Etapes!$B$3:$T$200,4,FALSE)</f>
        <v>#N/A</v>
      </c>
      <c r="G147" s="95" t="e">
        <f>VLOOKUP(C147,Etapes!$B$3:$T$200,5,FALSE)</f>
        <v>#N/A</v>
      </c>
      <c r="H147" s="95" t="str">
        <f>VLOOKUP(C147,Etapes!$I$3:$M$200,5,FALSE)</f>
        <v> </v>
      </c>
      <c r="I147" s="95" t="e">
        <f t="shared" si="28"/>
        <v>#N/A</v>
      </c>
      <c r="J147" s="95" t="str">
        <f>VLOOKUP(C147,Etapes!$P$3:$T$200,5,FALSE)</f>
        <v> </v>
      </c>
      <c r="K147" s="95" t="e">
        <f t="shared" si="29"/>
        <v>#N/A</v>
      </c>
      <c r="L147" s="184" t="e">
        <f>VLOOKUP(A147,Etapes!$A$3:$T$5,6,FALSE)</f>
        <v>#N/A</v>
      </c>
      <c r="M147" s="185" t="e">
        <f t="shared" si="30"/>
        <v>#N/A</v>
      </c>
      <c r="N147" s="184" t="e">
        <f>VLOOKUP(A147,Etapes!$A$3:$T$5,13,FALSE)</f>
        <v>#N/A</v>
      </c>
      <c r="O147" s="186" t="e">
        <f t="shared" si="31"/>
        <v>#VALUE!</v>
      </c>
      <c r="P147" s="216" t="s">
        <v>3</v>
      </c>
      <c r="Q147" s="185" t="e">
        <f t="shared" si="32"/>
        <v>#N/A</v>
      </c>
      <c r="R147" s="184" t="e">
        <f>VLOOKUP(A147,Etapes!$A$3:$T$5,20,FALSE)</f>
        <v>#N/A</v>
      </c>
      <c r="S147" s="186" t="e">
        <f t="shared" si="33"/>
        <v>#VALUE!</v>
      </c>
      <c r="T147" s="216" t="s">
        <v>3</v>
      </c>
      <c r="U147" s="186" t="e">
        <f t="shared" si="34"/>
        <v>#N/A</v>
      </c>
    </row>
    <row r="148" spans="3:21" ht="14.25">
      <c r="C148" s="89" t="s">
        <v>3</v>
      </c>
      <c r="D148" s="92" t="e">
        <f>VLOOKUP(C148,Etapes!$B$3:$T$200,2,FALSE)</f>
        <v>#N/A</v>
      </c>
      <c r="E148" s="92" t="e">
        <f>VLOOKUP(C148,Etapes!$B$3:$T$200,3,FALSE)</f>
        <v>#N/A</v>
      </c>
      <c r="F148" s="91" t="e">
        <f>VLOOKUP(C148,Etapes!$B$3:$T$200,4,FALSE)</f>
        <v>#N/A</v>
      </c>
      <c r="G148" s="95" t="e">
        <f>VLOOKUP(C148,Etapes!$B$3:$T$200,5,FALSE)</f>
        <v>#N/A</v>
      </c>
      <c r="H148" s="95" t="str">
        <f>VLOOKUP(C148,Etapes!$I$3:$M$200,5,FALSE)</f>
        <v> </v>
      </c>
      <c r="I148" s="95" t="e">
        <f t="shared" si="28"/>
        <v>#N/A</v>
      </c>
      <c r="J148" s="95" t="str">
        <f>VLOOKUP(C148,Etapes!$P$3:$T$200,5,FALSE)</f>
        <v> </v>
      </c>
      <c r="K148" s="95" t="e">
        <f t="shared" si="29"/>
        <v>#N/A</v>
      </c>
      <c r="L148" s="184" t="e">
        <f>VLOOKUP(A148,Etapes!$A$3:$T$5,6,FALSE)</f>
        <v>#N/A</v>
      </c>
      <c r="M148" s="185" t="e">
        <f t="shared" si="30"/>
        <v>#N/A</v>
      </c>
      <c r="N148" s="184" t="e">
        <f>VLOOKUP(A148,Etapes!$A$3:$T$5,13,FALSE)</f>
        <v>#N/A</v>
      </c>
      <c r="O148" s="186" t="e">
        <f t="shared" si="31"/>
        <v>#VALUE!</v>
      </c>
      <c r="P148" s="216" t="s">
        <v>3</v>
      </c>
      <c r="Q148" s="185" t="e">
        <f t="shared" si="32"/>
        <v>#N/A</v>
      </c>
      <c r="R148" s="184" t="e">
        <f>VLOOKUP(A148,Etapes!$A$3:$T$5,20,FALSE)</f>
        <v>#N/A</v>
      </c>
      <c r="S148" s="186" t="e">
        <f t="shared" si="33"/>
        <v>#VALUE!</v>
      </c>
      <c r="T148" s="216" t="s">
        <v>3</v>
      </c>
      <c r="U148" s="186" t="e">
        <f t="shared" si="34"/>
        <v>#N/A</v>
      </c>
    </row>
    <row r="149" spans="3:21" ht="14.25">
      <c r="C149" s="89" t="s">
        <v>3</v>
      </c>
      <c r="D149" s="92" t="e">
        <f>VLOOKUP(C149,Etapes!$B$3:$T$200,2,FALSE)</f>
        <v>#N/A</v>
      </c>
      <c r="E149" s="92" t="e">
        <f>VLOOKUP(C149,Etapes!$B$3:$T$200,3,FALSE)</f>
        <v>#N/A</v>
      </c>
      <c r="F149" s="91" t="e">
        <f>VLOOKUP(C149,Etapes!$B$3:$T$200,4,FALSE)</f>
        <v>#N/A</v>
      </c>
      <c r="G149" s="95" t="e">
        <f>VLOOKUP(C149,Etapes!$B$3:$T$200,5,FALSE)</f>
        <v>#N/A</v>
      </c>
      <c r="H149" s="95" t="str">
        <f>VLOOKUP(C149,Etapes!$I$3:$M$200,5,FALSE)</f>
        <v> </v>
      </c>
      <c r="I149" s="95" t="e">
        <f t="shared" si="28"/>
        <v>#N/A</v>
      </c>
      <c r="J149" s="95" t="str">
        <f>VLOOKUP(C149,Etapes!$P$3:$T$200,5,FALSE)</f>
        <v> </v>
      </c>
      <c r="K149" s="95" t="e">
        <f t="shared" si="29"/>
        <v>#N/A</v>
      </c>
      <c r="L149" s="184" t="e">
        <f>VLOOKUP(A149,Etapes!$A$3:$T$5,6,FALSE)</f>
        <v>#N/A</v>
      </c>
      <c r="M149" s="185" t="e">
        <f t="shared" si="30"/>
        <v>#N/A</v>
      </c>
      <c r="N149" s="184" t="e">
        <f>VLOOKUP(A149,Etapes!$A$3:$T$5,13,FALSE)</f>
        <v>#N/A</v>
      </c>
      <c r="O149" s="186" t="e">
        <f t="shared" si="31"/>
        <v>#VALUE!</v>
      </c>
      <c r="P149" s="216" t="s">
        <v>3</v>
      </c>
      <c r="Q149" s="185" t="e">
        <f t="shared" si="32"/>
        <v>#N/A</v>
      </c>
      <c r="R149" s="184" t="e">
        <f>VLOOKUP(A149,Etapes!$A$3:$T$5,20,FALSE)</f>
        <v>#N/A</v>
      </c>
      <c r="S149" s="186" t="e">
        <f t="shared" si="33"/>
        <v>#VALUE!</v>
      </c>
      <c r="T149" s="216" t="s">
        <v>3</v>
      </c>
      <c r="U149" s="186" t="e">
        <f t="shared" si="34"/>
        <v>#N/A</v>
      </c>
    </row>
    <row r="150" spans="3:21" ht="14.25">
      <c r="C150" s="89" t="s">
        <v>3</v>
      </c>
      <c r="D150" s="92" t="e">
        <f>VLOOKUP(C150,Etapes!$B$3:$T$200,2,FALSE)</f>
        <v>#N/A</v>
      </c>
      <c r="E150" s="92" t="e">
        <f>VLOOKUP(C150,Etapes!$B$3:$T$200,3,FALSE)</f>
        <v>#N/A</v>
      </c>
      <c r="F150" s="91" t="e">
        <f>VLOOKUP(C150,Etapes!$B$3:$T$200,4,FALSE)</f>
        <v>#N/A</v>
      </c>
      <c r="G150" s="95" t="e">
        <f>VLOOKUP(C150,Etapes!$B$3:$T$200,5,FALSE)</f>
        <v>#N/A</v>
      </c>
      <c r="H150" s="95" t="str">
        <f>VLOOKUP(C150,Etapes!$I$3:$M$200,5,FALSE)</f>
        <v> </v>
      </c>
      <c r="I150" s="95" t="e">
        <f t="shared" si="28"/>
        <v>#N/A</v>
      </c>
      <c r="J150" s="95" t="str">
        <f>VLOOKUP(C150,Etapes!$P$3:$T$200,5,FALSE)</f>
        <v> </v>
      </c>
      <c r="K150" s="95" t="e">
        <f t="shared" si="29"/>
        <v>#N/A</v>
      </c>
      <c r="L150" s="184" t="e">
        <f>VLOOKUP(A150,Etapes!$A$3:$T$5,6,FALSE)</f>
        <v>#N/A</v>
      </c>
      <c r="M150" s="185" t="e">
        <f t="shared" si="30"/>
        <v>#N/A</v>
      </c>
      <c r="N150" s="184" t="e">
        <f>VLOOKUP(A150,Etapes!$A$3:$T$5,13,FALSE)</f>
        <v>#N/A</v>
      </c>
      <c r="O150" s="186" t="e">
        <f t="shared" si="31"/>
        <v>#VALUE!</v>
      </c>
      <c r="P150" s="216" t="s">
        <v>3</v>
      </c>
      <c r="Q150" s="185" t="e">
        <f t="shared" si="32"/>
        <v>#N/A</v>
      </c>
      <c r="R150" s="184" t="e">
        <f>VLOOKUP(A150,Etapes!$A$3:$T$5,20,FALSE)</f>
        <v>#N/A</v>
      </c>
      <c r="S150" s="186" t="e">
        <f t="shared" si="33"/>
        <v>#VALUE!</v>
      </c>
      <c r="T150" s="216" t="s">
        <v>3</v>
      </c>
      <c r="U150" s="186" t="e">
        <f t="shared" si="34"/>
        <v>#N/A</v>
      </c>
    </row>
    <row r="151" spans="3:21" ht="14.25">
      <c r="C151" s="89" t="s">
        <v>3</v>
      </c>
      <c r="D151" s="92" t="e">
        <f>VLOOKUP(C151,Etapes!$B$3:$T$200,2,FALSE)</f>
        <v>#N/A</v>
      </c>
      <c r="E151" s="92" t="e">
        <f>VLOOKUP(C151,Etapes!$B$3:$T$200,3,FALSE)</f>
        <v>#N/A</v>
      </c>
      <c r="F151" s="91" t="e">
        <f>VLOOKUP(C151,Etapes!$B$3:$T$200,4,FALSE)</f>
        <v>#N/A</v>
      </c>
      <c r="G151" s="95" t="e">
        <f>VLOOKUP(C151,Etapes!$B$3:$T$200,5,FALSE)</f>
        <v>#N/A</v>
      </c>
      <c r="H151" s="95" t="str">
        <f>VLOOKUP(C151,Etapes!$I$3:$M$200,5,FALSE)</f>
        <v> </v>
      </c>
      <c r="I151" s="95" t="e">
        <f t="shared" si="28"/>
        <v>#N/A</v>
      </c>
      <c r="J151" s="95" t="str">
        <f>VLOOKUP(C151,Etapes!$P$3:$T$200,5,FALSE)</f>
        <v> </v>
      </c>
      <c r="K151" s="95" t="e">
        <f t="shared" si="29"/>
        <v>#N/A</v>
      </c>
      <c r="L151" s="184" t="e">
        <f>VLOOKUP(A151,Etapes!$A$3:$T$5,6,FALSE)</f>
        <v>#N/A</v>
      </c>
      <c r="M151" s="185" t="e">
        <f t="shared" si="30"/>
        <v>#N/A</v>
      </c>
      <c r="N151" s="184" t="e">
        <f>VLOOKUP(A151,Etapes!$A$3:$T$5,13,FALSE)</f>
        <v>#N/A</v>
      </c>
      <c r="O151" s="186" t="e">
        <f t="shared" si="31"/>
        <v>#VALUE!</v>
      </c>
      <c r="P151" s="216" t="s">
        <v>3</v>
      </c>
      <c r="Q151" s="185" t="e">
        <f t="shared" si="32"/>
        <v>#N/A</v>
      </c>
      <c r="R151" s="184" t="e">
        <f>VLOOKUP(A151,Etapes!$A$3:$T$5,20,FALSE)</f>
        <v>#N/A</v>
      </c>
      <c r="S151" s="186" t="e">
        <f t="shared" si="33"/>
        <v>#VALUE!</v>
      </c>
      <c r="T151" s="216" t="s">
        <v>3</v>
      </c>
      <c r="U151" s="186" t="e">
        <f t="shared" si="34"/>
        <v>#N/A</v>
      </c>
    </row>
    <row r="152" spans="3:21" ht="14.25">
      <c r="C152" s="89" t="s">
        <v>3</v>
      </c>
      <c r="D152" s="92" t="e">
        <f>VLOOKUP(C152,Etapes!$B$3:$T$200,2,FALSE)</f>
        <v>#N/A</v>
      </c>
      <c r="E152" s="92" t="e">
        <f>VLOOKUP(C152,Etapes!$B$3:$T$200,3,FALSE)</f>
        <v>#N/A</v>
      </c>
      <c r="F152" s="91" t="e">
        <f>VLOOKUP(C152,Etapes!$B$3:$T$200,4,FALSE)</f>
        <v>#N/A</v>
      </c>
      <c r="G152" s="95" t="e">
        <f>VLOOKUP(C152,Etapes!$B$3:$T$200,5,FALSE)</f>
        <v>#N/A</v>
      </c>
      <c r="H152" s="95" t="str">
        <f>VLOOKUP(C152,Etapes!$I$3:$M$200,5,FALSE)</f>
        <v> </v>
      </c>
      <c r="I152" s="95" t="e">
        <f t="shared" si="28"/>
        <v>#N/A</v>
      </c>
      <c r="J152" s="95" t="str">
        <f>VLOOKUP(C152,Etapes!$P$3:$T$200,5,FALSE)</f>
        <v> </v>
      </c>
      <c r="K152" s="95" t="e">
        <f t="shared" si="29"/>
        <v>#N/A</v>
      </c>
      <c r="L152" s="184" t="e">
        <f>VLOOKUP(A152,Etapes!$A$3:$T$5,6,FALSE)</f>
        <v>#N/A</v>
      </c>
      <c r="M152" s="185" t="e">
        <f t="shared" si="30"/>
        <v>#N/A</v>
      </c>
      <c r="N152" s="184" t="e">
        <f>VLOOKUP(A152,Etapes!$A$3:$T$5,13,FALSE)</f>
        <v>#N/A</v>
      </c>
      <c r="O152" s="186" t="e">
        <f t="shared" si="31"/>
        <v>#VALUE!</v>
      </c>
      <c r="P152" s="216" t="s">
        <v>3</v>
      </c>
      <c r="Q152" s="185" t="e">
        <f t="shared" si="32"/>
        <v>#N/A</v>
      </c>
      <c r="R152" s="184" t="e">
        <f>VLOOKUP(A152,Etapes!$A$3:$T$5,20,FALSE)</f>
        <v>#N/A</v>
      </c>
      <c r="S152" s="186" t="e">
        <f t="shared" si="33"/>
        <v>#VALUE!</v>
      </c>
      <c r="T152" s="216" t="s">
        <v>3</v>
      </c>
      <c r="U152" s="186" t="e">
        <f t="shared" si="34"/>
        <v>#N/A</v>
      </c>
    </row>
    <row r="153" spans="3:21" ht="14.25">
      <c r="C153" s="89" t="s">
        <v>3</v>
      </c>
      <c r="D153" s="92" t="e">
        <f>VLOOKUP(C153,Etapes!$B$3:$T$200,2,FALSE)</f>
        <v>#N/A</v>
      </c>
      <c r="E153" s="92" t="e">
        <f>VLOOKUP(C153,Etapes!$B$3:$T$200,3,FALSE)</f>
        <v>#N/A</v>
      </c>
      <c r="F153" s="91" t="e">
        <f>VLOOKUP(C153,Etapes!$B$3:$T$200,4,FALSE)</f>
        <v>#N/A</v>
      </c>
      <c r="G153" s="95" t="e">
        <f>VLOOKUP(C153,Etapes!$B$3:$T$200,5,FALSE)</f>
        <v>#N/A</v>
      </c>
      <c r="H153" s="95" t="str">
        <f>VLOOKUP(C153,Etapes!$I$3:$M$200,5,FALSE)</f>
        <v> </v>
      </c>
      <c r="I153" s="95" t="e">
        <f t="shared" si="28"/>
        <v>#N/A</v>
      </c>
      <c r="J153" s="95" t="str">
        <f>VLOOKUP(C153,Etapes!$P$3:$T$200,5,FALSE)</f>
        <v> </v>
      </c>
      <c r="K153" s="95" t="e">
        <f t="shared" si="29"/>
        <v>#N/A</v>
      </c>
      <c r="L153" s="184" t="e">
        <f>VLOOKUP(A153,Etapes!$A$3:$T$5,6,FALSE)</f>
        <v>#N/A</v>
      </c>
      <c r="M153" s="185" t="e">
        <f t="shared" si="30"/>
        <v>#N/A</v>
      </c>
      <c r="N153" s="184" t="e">
        <f>VLOOKUP(A153,Etapes!$A$3:$T$5,13,FALSE)</f>
        <v>#N/A</v>
      </c>
      <c r="O153" s="186" t="e">
        <f t="shared" si="31"/>
        <v>#VALUE!</v>
      </c>
      <c r="P153" s="216" t="s">
        <v>3</v>
      </c>
      <c r="Q153" s="185" t="e">
        <f t="shared" si="32"/>
        <v>#N/A</v>
      </c>
      <c r="R153" s="184" t="e">
        <f>VLOOKUP(A153,Etapes!$A$3:$T$5,20,FALSE)</f>
        <v>#N/A</v>
      </c>
      <c r="S153" s="186" t="e">
        <f t="shared" si="33"/>
        <v>#VALUE!</v>
      </c>
      <c r="T153" s="216" t="s">
        <v>3</v>
      </c>
      <c r="U153" s="186" t="e">
        <f t="shared" si="34"/>
        <v>#N/A</v>
      </c>
    </row>
    <row r="154" spans="3:21" ht="14.25">
      <c r="C154" s="89" t="s">
        <v>3</v>
      </c>
      <c r="D154" s="92" t="e">
        <f>VLOOKUP(C154,Etapes!$B$3:$T$200,2,FALSE)</f>
        <v>#N/A</v>
      </c>
      <c r="E154" s="92" t="e">
        <f>VLOOKUP(C154,Etapes!$B$3:$T$200,3,FALSE)</f>
        <v>#N/A</v>
      </c>
      <c r="F154" s="91" t="e">
        <f>VLOOKUP(C154,Etapes!$B$3:$T$200,4,FALSE)</f>
        <v>#N/A</v>
      </c>
      <c r="G154" s="95" t="e">
        <f>VLOOKUP(C154,Etapes!$B$3:$T$200,5,FALSE)</f>
        <v>#N/A</v>
      </c>
      <c r="H154" s="95" t="str">
        <f>VLOOKUP(C154,Etapes!$I$3:$M$200,5,FALSE)</f>
        <v> </v>
      </c>
      <c r="I154" s="95" t="e">
        <f t="shared" si="28"/>
        <v>#N/A</v>
      </c>
      <c r="J154" s="95" t="str">
        <f>VLOOKUP(C154,Etapes!$P$3:$T$200,5,FALSE)</f>
        <v> </v>
      </c>
      <c r="K154" s="95" t="e">
        <f t="shared" si="29"/>
        <v>#N/A</v>
      </c>
      <c r="L154" s="184" t="e">
        <f>VLOOKUP(A154,Etapes!$A$3:$T$5,6,FALSE)</f>
        <v>#N/A</v>
      </c>
      <c r="M154" s="185" t="e">
        <f t="shared" si="30"/>
        <v>#N/A</v>
      </c>
      <c r="N154" s="184" t="e">
        <f>VLOOKUP(A154,Etapes!$A$3:$T$5,13,FALSE)</f>
        <v>#N/A</v>
      </c>
      <c r="O154" s="186" t="e">
        <f t="shared" si="31"/>
        <v>#VALUE!</v>
      </c>
      <c r="P154" s="216" t="s">
        <v>3</v>
      </c>
      <c r="Q154" s="185" t="e">
        <f t="shared" si="32"/>
        <v>#N/A</v>
      </c>
      <c r="R154" s="184" t="e">
        <f>VLOOKUP(A154,Etapes!$A$3:$T$5,20,FALSE)</f>
        <v>#N/A</v>
      </c>
      <c r="S154" s="186" t="e">
        <f t="shared" si="33"/>
        <v>#VALUE!</v>
      </c>
      <c r="T154" s="216" t="s">
        <v>3</v>
      </c>
      <c r="U154" s="186" t="e">
        <f t="shared" si="34"/>
        <v>#N/A</v>
      </c>
    </row>
    <row r="155" spans="3:21" ht="14.25">
      <c r="C155" s="89" t="s">
        <v>3</v>
      </c>
      <c r="D155" s="92" t="e">
        <f>VLOOKUP(C155,Etapes!$B$3:$T$200,2,FALSE)</f>
        <v>#N/A</v>
      </c>
      <c r="E155" s="92" t="e">
        <f>VLOOKUP(C155,Etapes!$B$3:$T$200,3,FALSE)</f>
        <v>#N/A</v>
      </c>
      <c r="F155" s="91" t="e">
        <f>VLOOKUP(C155,Etapes!$B$3:$T$200,4,FALSE)</f>
        <v>#N/A</v>
      </c>
      <c r="G155" s="95" t="e">
        <f>VLOOKUP(C155,Etapes!$B$3:$T$200,5,FALSE)</f>
        <v>#N/A</v>
      </c>
      <c r="H155" s="95" t="str">
        <f>VLOOKUP(C155,Etapes!$I$3:$M$200,5,FALSE)</f>
        <v> </v>
      </c>
      <c r="I155" s="95" t="e">
        <f t="shared" si="28"/>
        <v>#N/A</v>
      </c>
      <c r="J155" s="95" t="str">
        <f>VLOOKUP(C155,Etapes!$P$3:$T$200,5,FALSE)</f>
        <v> </v>
      </c>
      <c r="K155" s="95" t="e">
        <f t="shared" si="29"/>
        <v>#N/A</v>
      </c>
      <c r="L155" s="184" t="e">
        <f>VLOOKUP(A155,Etapes!$A$3:$T$5,6,FALSE)</f>
        <v>#N/A</v>
      </c>
      <c r="M155" s="185" t="e">
        <f t="shared" si="30"/>
        <v>#N/A</v>
      </c>
      <c r="N155" s="184" t="e">
        <f>VLOOKUP(A155,Etapes!$A$3:$T$5,13,FALSE)</f>
        <v>#N/A</v>
      </c>
      <c r="O155" s="186" t="e">
        <f t="shared" si="31"/>
        <v>#VALUE!</v>
      </c>
      <c r="P155" s="216" t="s">
        <v>3</v>
      </c>
      <c r="Q155" s="185" t="e">
        <f t="shared" si="32"/>
        <v>#N/A</v>
      </c>
      <c r="R155" s="184" t="e">
        <f>VLOOKUP(A155,Etapes!$A$3:$T$5,20,FALSE)</f>
        <v>#N/A</v>
      </c>
      <c r="S155" s="186" t="e">
        <f t="shared" si="33"/>
        <v>#VALUE!</v>
      </c>
      <c r="T155" s="216" t="s">
        <v>3</v>
      </c>
      <c r="U155" s="186" t="e">
        <f t="shared" si="34"/>
        <v>#N/A</v>
      </c>
    </row>
    <row r="156" spans="3:21" ht="14.25">
      <c r="C156" s="89" t="s">
        <v>3</v>
      </c>
      <c r="D156" s="92" t="e">
        <f>VLOOKUP(C156,Etapes!$B$3:$T$200,2,FALSE)</f>
        <v>#N/A</v>
      </c>
      <c r="E156" s="92" t="e">
        <f>VLOOKUP(C156,Etapes!$B$3:$T$200,3,FALSE)</f>
        <v>#N/A</v>
      </c>
      <c r="F156" s="91" t="e">
        <f>VLOOKUP(C156,Etapes!$B$3:$T$200,4,FALSE)</f>
        <v>#N/A</v>
      </c>
      <c r="G156" s="95" t="e">
        <f>VLOOKUP(C156,Etapes!$B$3:$T$200,5,FALSE)</f>
        <v>#N/A</v>
      </c>
      <c r="H156" s="95" t="str">
        <f>VLOOKUP(C156,Etapes!$I$3:$M$200,5,FALSE)</f>
        <v> </v>
      </c>
      <c r="I156" s="95" t="e">
        <f t="shared" si="28"/>
        <v>#N/A</v>
      </c>
      <c r="J156" s="95" t="str">
        <f>VLOOKUP(C156,Etapes!$P$3:$T$200,5,FALSE)</f>
        <v> </v>
      </c>
      <c r="K156" s="95" t="e">
        <f t="shared" si="29"/>
        <v>#N/A</v>
      </c>
      <c r="L156" s="184" t="e">
        <f>VLOOKUP(A156,Etapes!$A$3:$T$5,6,FALSE)</f>
        <v>#N/A</v>
      </c>
      <c r="M156" s="185" t="e">
        <f t="shared" si="30"/>
        <v>#N/A</v>
      </c>
      <c r="N156" s="184" t="e">
        <f>VLOOKUP(A156,Etapes!$A$3:$T$5,13,FALSE)</f>
        <v>#N/A</v>
      </c>
      <c r="O156" s="186" t="e">
        <f t="shared" si="31"/>
        <v>#VALUE!</v>
      </c>
      <c r="P156" s="216" t="s">
        <v>3</v>
      </c>
      <c r="Q156" s="185" t="e">
        <f t="shared" si="32"/>
        <v>#N/A</v>
      </c>
      <c r="R156" s="184" t="e">
        <f>VLOOKUP(A156,Etapes!$A$3:$T$5,20,FALSE)</f>
        <v>#N/A</v>
      </c>
      <c r="S156" s="186" t="e">
        <f t="shared" si="33"/>
        <v>#VALUE!</v>
      </c>
      <c r="T156" s="216" t="s">
        <v>3</v>
      </c>
      <c r="U156" s="186" t="e">
        <f t="shared" si="34"/>
        <v>#N/A</v>
      </c>
    </row>
    <row r="157" spans="3:21" ht="14.25">
      <c r="C157" s="89" t="s">
        <v>3</v>
      </c>
      <c r="D157" s="92" t="e">
        <f>VLOOKUP(C157,Etapes!$B$3:$T$200,2,FALSE)</f>
        <v>#N/A</v>
      </c>
      <c r="E157" s="92" t="e">
        <f>VLOOKUP(C157,Etapes!$B$3:$T$200,3,FALSE)</f>
        <v>#N/A</v>
      </c>
      <c r="F157" s="91" t="e">
        <f>VLOOKUP(C157,Etapes!$B$3:$T$200,4,FALSE)</f>
        <v>#N/A</v>
      </c>
      <c r="G157" s="95" t="e">
        <f>VLOOKUP(C157,Etapes!$B$3:$T$200,5,FALSE)</f>
        <v>#N/A</v>
      </c>
      <c r="H157" s="95" t="str">
        <f>VLOOKUP(C157,Etapes!$I$3:$M$200,5,FALSE)</f>
        <v> </v>
      </c>
      <c r="I157" s="95" t="e">
        <f t="shared" si="28"/>
        <v>#N/A</v>
      </c>
      <c r="J157" s="95" t="str">
        <f>VLOOKUP(C157,Etapes!$P$3:$T$200,5,FALSE)</f>
        <v> </v>
      </c>
      <c r="K157" s="95" t="e">
        <f t="shared" si="29"/>
        <v>#N/A</v>
      </c>
      <c r="L157" s="184" t="e">
        <f>VLOOKUP(A157,Etapes!$A$3:$T$5,6,FALSE)</f>
        <v>#N/A</v>
      </c>
      <c r="M157" s="185" t="e">
        <f t="shared" si="30"/>
        <v>#N/A</v>
      </c>
      <c r="N157" s="184" t="e">
        <f>VLOOKUP(A157,Etapes!$A$3:$T$5,13,FALSE)</f>
        <v>#N/A</v>
      </c>
      <c r="O157" s="186" t="e">
        <f t="shared" si="31"/>
        <v>#VALUE!</v>
      </c>
      <c r="P157" s="216" t="s">
        <v>3</v>
      </c>
      <c r="Q157" s="185" t="e">
        <f t="shared" si="32"/>
        <v>#N/A</v>
      </c>
      <c r="R157" s="184" t="e">
        <f>VLOOKUP(A157,Etapes!$A$3:$T$5,20,FALSE)</f>
        <v>#N/A</v>
      </c>
      <c r="S157" s="186" t="e">
        <f t="shared" si="33"/>
        <v>#VALUE!</v>
      </c>
      <c r="T157" s="216" t="s">
        <v>3</v>
      </c>
      <c r="U157" s="186" t="e">
        <f t="shared" si="34"/>
        <v>#N/A</v>
      </c>
    </row>
    <row r="158" spans="3:21" ht="14.25">
      <c r="C158" s="89" t="s">
        <v>3</v>
      </c>
      <c r="D158" s="92" t="e">
        <f>VLOOKUP(C158,Etapes!$B$3:$T$200,2,FALSE)</f>
        <v>#N/A</v>
      </c>
      <c r="E158" s="92" t="e">
        <f>VLOOKUP(C158,Etapes!$B$3:$T$200,3,FALSE)</f>
        <v>#N/A</v>
      </c>
      <c r="F158" s="91" t="e">
        <f>VLOOKUP(C158,Etapes!$B$3:$T$200,4,FALSE)</f>
        <v>#N/A</v>
      </c>
      <c r="G158" s="95" t="e">
        <f>VLOOKUP(C158,Etapes!$B$3:$T$200,5,FALSE)</f>
        <v>#N/A</v>
      </c>
      <c r="H158" s="95" t="str">
        <f>VLOOKUP(C158,Etapes!$I$3:$M$200,5,FALSE)</f>
        <v> </v>
      </c>
      <c r="I158" s="95" t="e">
        <f t="shared" si="28"/>
        <v>#N/A</v>
      </c>
      <c r="J158" s="95" t="str">
        <f>VLOOKUP(C158,Etapes!$P$3:$T$200,5,FALSE)</f>
        <v> </v>
      </c>
      <c r="K158" s="95" t="e">
        <f t="shared" si="29"/>
        <v>#N/A</v>
      </c>
      <c r="L158" s="184" t="e">
        <f>VLOOKUP(A158,Etapes!$A$3:$T$5,6,FALSE)</f>
        <v>#N/A</v>
      </c>
      <c r="M158" s="185" t="e">
        <f aca="true" t="shared" si="35" ref="M158:M172">G158-L158</f>
        <v>#N/A</v>
      </c>
      <c r="N158" s="184" t="e">
        <f>VLOOKUP(A158,Etapes!$A$3:$T$5,13,FALSE)</f>
        <v>#N/A</v>
      </c>
      <c r="O158" s="186" t="e">
        <f aca="true" t="shared" si="36" ref="O158:O172">H158-N158</f>
        <v>#VALUE!</v>
      </c>
      <c r="P158" s="216" t="s">
        <v>3</v>
      </c>
      <c r="Q158" s="185" t="e">
        <f aca="true" t="shared" si="37" ref="Q158:Q172">I158-P158</f>
        <v>#N/A</v>
      </c>
      <c r="R158" s="184" t="e">
        <f>VLOOKUP(A158,Etapes!$A$3:$T$5,20,FALSE)</f>
        <v>#N/A</v>
      </c>
      <c r="S158" s="186" t="e">
        <f aca="true" t="shared" si="38" ref="S158:S172">J158-R158</f>
        <v>#VALUE!</v>
      </c>
      <c r="T158" s="216" t="s">
        <v>3</v>
      </c>
      <c r="U158" s="186" t="e">
        <f aca="true" t="shared" si="39" ref="U158:U172">K158-T158</f>
        <v>#N/A</v>
      </c>
    </row>
    <row r="159" spans="3:21" ht="14.25">
      <c r="C159" s="89" t="s">
        <v>3</v>
      </c>
      <c r="D159" s="92" t="e">
        <f>VLOOKUP(C159,Etapes!$B$3:$T$200,2,FALSE)</f>
        <v>#N/A</v>
      </c>
      <c r="E159" s="92" t="e">
        <f>VLOOKUP(C159,Etapes!$B$3:$T$200,3,FALSE)</f>
        <v>#N/A</v>
      </c>
      <c r="F159" s="91" t="e">
        <f>VLOOKUP(C159,Etapes!$B$3:$T$200,4,FALSE)</f>
        <v>#N/A</v>
      </c>
      <c r="G159" s="95" t="e">
        <f>VLOOKUP(C159,Etapes!$B$3:$T$200,5,FALSE)</f>
        <v>#N/A</v>
      </c>
      <c r="H159" s="95" t="str">
        <f>VLOOKUP(C159,Etapes!$I$3:$M$200,5,FALSE)</f>
        <v> </v>
      </c>
      <c r="I159" s="95" t="e">
        <f t="shared" si="28"/>
        <v>#N/A</v>
      </c>
      <c r="J159" s="95" t="str">
        <f>VLOOKUP(C159,Etapes!$P$3:$T$200,5,FALSE)</f>
        <v> </v>
      </c>
      <c r="K159" s="95" t="e">
        <f t="shared" si="29"/>
        <v>#N/A</v>
      </c>
      <c r="L159" s="184" t="e">
        <f>VLOOKUP(A159,Etapes!$A$3:$T$5,6,FALSE)</f>
        <v>#N/A</v>
      </c>
      <c r="M159" s="185" t="e">
        <f t="shared" si="35"/>
        <v>#N/A</v>
      </c>
      <c r="N159" s="184" t="e">
        <f>VLOOKUP(A159,Etapes!$A$3:$T$5,13,FALSE)</f>
        <v>#N/A</v>
      </c>
      <c r="O159" s="186" t="e">
        <f t="shared" si="36"/>
        <v>#VALUE!</v>
      </c>
      <c r="P159" s="216" t="s">
        <v>3</v>
      </c>
      <c r="Q159" s="185" t="e">
        <f t="shared" si="37"/>
        <v>#N/A</v>
      </c>
      <c r="R159" s="184" t="e">
        <f>VLOOKUP(A159,Etapes!$A$3:$T$5,20,FALSE)</f>
        <v>#N/A</v>
      </c>
      <c r="S159" s="186" t="e">
        <f t="shared" si="38"/>
        <v>#VALUE!</v>
      </c>
      <c r="T159" s="216" t="s">
        <v>3</v>
      </c>
      <c r="U159" s="186" t="e">
        <f t="shared" si="39"/>
        <v>#N/A</v>
      </c>
    </row>
    <row r="160" spans="3:21" ht="14.25">
      <c r="C160" s="89" t="s">
        <v>3</v>
      </c>
      <c r="D160" s="92" t="e">
        <f>VLOOKUP(C160,Etapes!$B$3:$T$200,2,FALSE)</f>
        <v>#N/A</v>
      </c>
      <c r="E160" s="92" t="e">
        <f>VLOOKUP(C160,Etapes!$B$3:$T$200,3,FALSE)</f>
        <v>#N/A</v>
      </c>
      <c r="F160" s="91" t="e">
        <f>VLOOKUP(C160,Etapes!$B$3:$T$200,4,FALSE)</f>
        <v>#N/A</v>
      </c>
      <c r="G160" s="95" t="e">
        <f>VLOOKUP(C160,Etapes!$B$3:$T$200,5,FALSE)</f>
        <v>#N/A</v>
      </c>
      <c r="H160" s="95" t="str">
        <f>VLOOKUP(C160,Etapes!$I$3:$M$200,5,FALSE)</f>
        <v> </v>
      </c>
      <c r="I160" s="95" t="e">
        <f t="shared" si="28"/>
        <v>#N/A</v>
      </c>
      <c r="J160" s="95" t="str">
        <f>VLOOKUP(C160,Etapes!$P$3:$T$200,5,FALSE)</f>
        <v> </v>
      </c>
      <c r="K160" s="95" t="e">
        <f t="shared" si="29"/>
        <v>#N/A</v>
      </c>
      <c r="L160" s="184" t="e">
        <f>VLOOKUP(A160,Etapes!$A$3:$T$5,6,FALSE)</f>
        <v>#N/A</v>
      </c>
      <c r="M160" s="185" t="e">
        <f t="shared" si="35"/>
        <v>#N/A</v>
      </c>
      <c r="N160" s="184" t="e">
        <f>VLOOKUP(A160,Etapes!$A$3:$T$5,13,FALSE)</f>
        <v>#N/A</v>
      </c>
      <c r="O160" s="186" t="e">
        <f t="shared" si="36"/>
        <v>#VALUE!</v>
      </c>
      <c r="P160" s="216" t="s">
        <v>3</v>
      </c>
      <c r="Q160" s="185" t="e">
        <f t="shared" si="37"/>
        <v>#N/A</v>
      </c>
      <c r="R160" s="184" t="e">
        <f>VLOOKUP(A160,Etapes!$A$3:$T$5,20,FALSE)</f>
        <v>#N/A</v>
      </c>
      <c r="S160" s="186" t="e">
        <f t="shared" si="38"/>
        <v>#VALUE!</v>
      </c>
      <c r="T160" s="216" t="s">
        <v>3</v>
      </c>
      <c r="U160" s="186" t="e">
        <f t="shared" si="39"/>
        <v>#N/A</v>
      </c>
    </row>
    <row r="161" spans="3:21" ht="14.25">
      <c r="C161" s="89" t="s">
        <v>3</v>
      </c>
      <c r="D161" s="92" t="e">
        <f>VLOOKUP(C161,Etapes!$B$3:$T$200,2,FALSE)</f>
        <v>#N/A</v>
      </c>
      <c r="E161" s="92" t="e">
        <f>VLOOKUP(C161,Etapes!$B$3:$T$200,3,FALSE)</f>
        <v>#N/A</v>
      </c>
      <c r="F161" s="91" t="e">
        <f>VLOOKUP(C161,Etapes!$B$3:$T$200,4,FALSE)</f>
        <v>#N/A</v>
      </c>
      <c r="G161" s="95" t="e">
        <f>VLOOKUP(C161,Etapes!$B$3:$T$200,5,FALSE)</f>
        <v>#N/A</v>
      </c>
      <c r="H161" s="95" t="str">
        <f>VLOOKUP(C161,Etapes!$I$3:$M$200,5,FALSE)</f>
        <v> </v>
      </c>
      <c r="I161" s="95" t="e">
        <f t="shared" si="28"/>
        <v>#N/A</v>
      </c>
      <c r="J161" s="95" t="str">
        <f>VLOOKUP(C161,Etapes!$P$3:$T$200,5,FALSE)</f>
        <v> </v>
      </c>
      <c r="K161" s="95" t="e">
        <f t="shared" si="29"/>
        <v>#N/A</v>
      </c>
      <c r="L161" s="184" t="e">
        <f>VLOOKUP(A161,Etapes!$A$3:$T$5,6,FALSE)</f>
        <v>#N/A</v>
      </c>
      <c r="M161" s="185" t="e">
        <f t="shared" si="35"/>
        <v>#N/A</v>
      </c>
      <c r="N161" s="184" t="e">
        <f>VLOOKUP(A161,Etapes!$A$3:$T$5,13,FALSE)</f>
        <v>#N/A</v>
      </c>
      <c r="O161" s="186" t="e">
        <f t="shared" si="36"/>
        <v>#VALUE!</v>
      </c>
      <c r="P161" s="216" t="s">
        <v>3</v>
      </c>
      <c r="Q161" s="185" t="e">
        <f t="shared" si="37"/>
        <v>#N/A</v>
      </c>
      <c r="R161" s="184" t="e">
        <f>VLOOKUP(A161,Etapes!$A$3:$T$5,20,FALSE)</f>
        <v>#N/A</v>
      </c>
      <c r="S161" s="186" t="e">
        <f t="shared" si="38"/>
        <v>#VALUE!</v>
      </c>
      <c r="T161" s="216" t="s">
        <v>3</v>
      </c>
      <c r="U161" s="186" t="e">
        <f t="shared" si="39"/>
        <v>#N/A</v>
      </c>
    </row>
    <row r="162" spans="3:21" ht="14.25">
      <c r="C162" s="89" t="s">
        <v>3</v>
      </c>
      <c r="D162" s="92" t="e">
        <f>VLOOKUP(C162,Etapes!$B$3:$T$200,2,FALSE)</f>
        <v>#N/A</v>
      </c>
      <c r="E162" s="92" t="e">
        <f>VLOOKUP(C162,Etapes!$B$3:$T$200,3,FALSE)</f>
        <v>#N/A</v>
      </c>
      <c r="F162" s="91" t="e">
        <f>VLOOKUP(C162,Etapes!$B$3:$T$200,4,FALSE)</f>
        <v>#N/A</v>
      </c>
      <c r="G162" s="95" t="e">
        <f>VLOOKUP(C162,Etapes!$B$3:$T$200,5,FALSE)</f>
        <v>#N/A</v>
      </c>
      <c r="H162" s="95" t="str">
        <f>VLOOKUP(C162,Etapes!$I$3:$M$200,5,FALSE)</f>
        <v> </v>
      </c>
      <c r="I162" s="95" t="e">
        <f aca="true" t="shared" si="40" ref="I162:I172">G162+H162</f>
        <v>#N/A</v>
      </c>
      <c r="J162" s="95" t="str">
        <f>VLOOKUP(C162,Etapes!$P$3:$T$200,5,FALSE)</f>
        <v> </v>
      </c>
      <c r="K162" s="95" t="e">
        <f aca="true" t="shared" si="41" ref="K162:K172">G162+H162+J162</f>
        <v>#N/A</v>
      </c>
      <c r="L162" s="184" t="e">
        <f>VLOOKUP(A162,Etapes!$A$3:$T$5,6,FALSE)</f>
        <v>#N/A</v>
      </c>
      <c r="M162" s="185" t="e">
        <f t="shared" si="35"/>
        <v>#N/A</v>
      </c>
      <c r="N162" s="184" t="e">
        <f>VLOOKUP(A162,Etapes!$A$3:$T$5,13,FALSE)</f>
        <v>#N/A</v>
      </c>
      <c r="O162" s="186" t="e">
        <f t="shared" si="36"/>
        <v>#VALUE!</v>
      </c>
      <c r="P162" s="216" t="s">
        <v>3</v>
      </c>
      <c r="Q162" s="185" t="e">
        <f t="shared" si="37"/>
        <v>#N/A</v>
      </c>
      <c r="R162" s="184" t="e">
        <f>VLOOKUP(A162,Etapes!$A$3:$T$5,20,FALSE)</f>
        <v>#N/A</v>
      </c>
      <c r="S162" s="186" t="e">
        <f t="shared" si="38"/>
        <v>#VALUE!</v>
      </c>
      <c r="T162" s="216" t="s">
        <v>3</v>
      </c>
      <c r="U162" s="186" t="e">
        <f t="shared" si="39"/>
        <v>#N/A</v>
      </c>
    </row>
    <row r="163" spans="3:21" ht="12.75">
      <c r="C163" s="91">
        <v>238</v>
      </c>
      <c r="D163" s="92" t="e">
        <f>VLOOKUP(C163,Etapes!$B$3:$T$200,2,FALSE)</f>
        <v>#N/A</v>
      </c>
      <c r="E163" s="92" t="e">
        <f>VLOOKUP(C163,Etapes!$B$3:$T$200,3,FALSE)</f>
        <v>#N/A</v>
      </c>
      <c r="F163" s="91" t="e">
        <f>VLOOKUP(C163,Etapes!$B$3:$T$200,4,FALSE)</f>
        <v>#N/A</v>
      </c>
      <c r="G163" s="95" t="e">
        <f>VLOOKUP(C163,Etapes!$B$3:$T$200,5,FALSE)</f>
        <v>#N/A</v>
      </c>
      <c r="H163" s="95" t="e">
        <f>VLOOKUP(C163,Etapes!$I$3:$M$200,5,FALSE)</f>
        <v>#N/A</v>
      </c>
      <c r="I163" s="95" t="e">
        <f t="shared" si="40"/>
        <v>#N/A</v>
      </c>
      <c r="J163" s="95" t="e">
        <f>VLOOKUP(C163,Etapes!$P$3:$T$200,5,FALSE)</f>
        <v>#N/A</v>
      </c>
      <c r="K163" s="95" t="e">
        <f t="shared" si="41"/>
        <v>#N/A</v>
      </c>
      <c r="L163" s="184" t="e">
        <f>VLOOKUP(A163,Etapes!$A$3:$T$5,6,FALSE)</f>
        <v>#N/A</v>
      </c>
      <c r="M163" s="185" t="e">
        <f t="shared" si="35"/>
        <v>#N/A</v>
      </c>
      <c r="N163" s="184" t="e">
        <f>VLOOKUP(A163,Etapes!$A$3:$T$5,13,FALSE)</f>
        <v>#N/A</v>
      </c>
      <c r="O163" s="186" t="e">
        <f t="shared" si="36"/>
        <v>#N/A</v>
      </c>
      <c r="P163" s="216" t="s">
        <v>3</v>
      </c>
      <c r="Q163" s="185" t="e">
        <f t="shared" si="37"/>
        <v>#N/A</v>
      </c>
      <c r="R163" s="184" t="e">
        <f>VLOOKUP(A163,Etapes!$A$3:$T$5,20,FALSE)</f>
        <v>#N/A</v>
      </c>
      <c r="S163" s="186" t="e">
        <f t="shared" si="38"/>
        <v>#N/A</v>
      </c>
      <c r="T163" s="216" t="s">
        <v>3</v>
      </c>
      <c r="U163" s="186" t="e">
        <f t="shared" si="39"/>
        <v>#N/A</v>
      </c>
    </row>
    <row r="164" spans="3:21" ht="12.75">
      <c r="C164" s="91">
        <v>239</v>
      </c>
      <c r="D164" s="92" t="e">
        <f>VLOOKUP(C164,Etapes!$B$3:$T$200,2,FALSE)</f>
        <v>#N/A</v>
      </c>
      <c r="E164" s="92" t="e">
        <f>VLOOKUP(C164,Etapes!$B$3:$T$200,3,FALSE)</f>
        <v>#N/A</v>
      </c>
      <c r="F164" s="91" t="e">
        <f>VLOOKUP(C164,Etapes!$B$3:$T$200,4,FALSE)</f>
        <v>#N/A</v>
      </c>
      <c r="G164" s="95" t="e">
        <f>VLOOKUP(C164,Etapes!$B$3:$T$200,5,FALSE)</f>
        <v>#N/A</v>
      </c>
      <c r="H164" s="95" t="e">
        <f>VLOOKUP(C164,Etapes!$I$3:$M$200,5,FALSE)</f>
        <v>#N/A</v>
      </c>
      <c r="I164" s="95" t="e">
        <f t="shared" si="40"/>
        <v>#N/A</v>
      </c>
      <c r="J164" s="95" t="e">
        <f>VLOOKUP(C164,Etapes!$P$3:$T$200,5,FALSE)</f>
        <v>#N/A</v>
      </c>
      <c r="K164" s="95" t="e">
        <f t="shared" si="41"/>
        <v>#N/A</v>
      </c>
      <c r="L164" s="184" t="e">
        <f>VLOOKUP(A164,Etapes!$A$3:$T$5,6,FALSE)</f>
        <v>#N/A</v>
      </c>
      <c r="M164" s="185" t="e">
        <f t="shared" si="35"/>
        <v>#N/A</v>
      </c>
      <c r="N164" s="184" t="e">
        <f>VLOOKUP(A164,Etapes!$A$3:$T$5,13,FALSE)</f>
        <v>#N/A</v>
      </c>
      <c r="O164" s="186" t="e">
        <f t="shared" si="36"/>
        <v>#N/A</v>
      </c>
      <c r="P164" s="216" t="s">
        <v>3</v>
      </c>
      <c r="Q164" s="185" t="e">
        <f t="shared" si="37"/>
        <v>#N/A</v>
      </c>
      <c r="R164" s="184" t="e">
        <f>VLOOKUP(A164,Etapes!$A$3:$T$5,20,FALSE)</f>
        <v>#N/A</v>
      </c>
      <c r="S164" s="186" t="e">
        <f t="shared" si="38"/>
        <v>#N/A</v>
      </c>
      <c r="T164" s="216" t="s">
        <v>3</v>
      </c>
      <c r="U164" s="186" t="e">
        <f t="shared" si="39"/>
        <v>#N/A</v>
      </c>
    </row>
    <row r="165" spans="3:21" ht="12.75">
      <c r="C165" s="91">
        <v>240</v>
      </c>
      <c r="D165" s="92" t="e">
        <f>VLOOKUP(C165,Etapes!$B$3:$T$200,2,FALSE)</f>
        <v>#N/A</v>
      </c>
      <c r="E165" s="92" t="e">
        <f>VLOOKUP(C165,Etapes!$B$3:$T$200,3,FALSE)</f>
        <v>#N/A</v>
      </c>
      <c r="F165" s="91" t="e">
        <f>VLOOKUP(C165,Etapes!$B$3:$T$200,4,FALSE)</f>
        <v>#N/A</v>
      </c>
      <c r="G165" s="95" t="e">
        <f>VLOOKUP(C165,Etapes!$B$3:$T$200,5,FALSE)</f>
        <v>#N/A</v>
      </c>
      <c r="H165" s="95" t="e">
        <f>VLOOKUP(C165,Etapes!$I$3:$M$200,5,FALSE)</f>
        <v>#N/A</v>
      </c>
      <c r="I165" s="95" t="e">
        <f t="shared" si="40"/>
        <v>#N/A</v>
      </c>
      <c r="J165" s="95" t="e">
        <f>VLOOKUP(C165,Etapes!$P$3:$T$200,5,FALSE)</f>
        <v>#N/A</v>
      </c>
      <c r="K165" s="95" t="e">
        <f t="shared" si="41"/>
        <v>#N/A</v>
      </c>
      <c r="L165" s="184" t="e">
        <f>VLOOKUP(A165,Etapes!$A$3:$T$5,6,FALSE)</f>
        <v>#N/A</v>
      </c>
      <c r="M165" s="185" t="e">
        <f t="shared" si="35"/>
        <v>#N/A</v>
      </c>
      <c r="N165" s="184" t="e">
        <f>VLOOKUP(A165,Etapes!$A$3:$T$5,13,FALSE)</f>
        <v>#N/A</v>
      </c>
      <c r="O165" s="186" t="e">
        <f t="shared" si="36"/>
        <v>#N/A</v>
      </c>
      <c r="P165" s="216" t="s">
        <v>3</v>
      </c>
      <c r="Q165" s="185" t="e">
        <f t="shared" si="37"/>
        <v>#N/A</v>
      </c>
      <c r="R165" s="184" t="e">
        <f>VLOOKUP(A165,Etapes!$A$3:$T$5,20,FALSE)</f>
        <v>#N/A</v>
      </c>
      <c r="S165" s="186" t="e">
        <f t="shared" si="38"/>
        <v>#N/A</v>
      </c>
      <c r="T165" s="216" t="s">
        <v>3</v>
      </c>
      <c r="U165" s="186" t="e">
        <f t="shared" si="39"/>
        <v>#N/A</v>
      </c>
    </row>
    <row r="166" spans="3:21" ht="12.75">
      <c r="C166" s="91">
        <v>241</v>
      </c>
      <c r="D166" s="92" t="e">
        <f>VLOOKUP(C166,Etapes!$B$3:$T$200,2,FALSE)</f>
        <v>#N/A</v>
      </c>
      <c r="E166" s="92" t="e">
        <f>VLOOKUP(C166,Etapes!$B$3:$T$200,3,FALSE)</f>
        <v>#N/A</v>
      </c>
      <c r="F166" s="91" t="e">
        <f>VLOOKUP(C166,Etapes!$B$3:$T$200,4,FALSE)</f>
        <v>#N/A</v>
      </c>
      <c r="G166" s="95" t="e">
        <f>VLOOKUP(C166,Etapes!$B$3:$T$200,5,FALSE)</f>
        <v>#N/A</v>
      </c>
      <c r="H166" s="95" t="e">
        <f>VLOOKUP(C166,Etapes!$I$3:$M$200,5,FALSE)</f>
        <v>#N/A</v>
      </c>
      <c r="I166" s="95" t="e">
        <f t="shared" si="40"/>
        <v>#N/A</v>
      </c>
      <c r="J166" s="95" t="e">
        <f>VLOOKUP(C166,Etapes!$P$3:$T$200,5,FALSE)</f>
        <v>#N/A</v>
      </c>
      <c r="K166" s="95" t="e">
        <f t="shared" si="41"/>
        <v>#N/A</v>
      </c>
      <c r="L166" s="184" t="e">
        <f>VLOOKUP(A166,Etapes!$A$3:$T$5,6,FALSE)</f>
        <v>#N/A</v>
      </c>
      <c r="M166" s="185" t="e">
        <f t="shared" si="35"/>
        <v>#N/A</v>
      </c>
      <c r="N166" s="184" t="e">
        <f>VLOOKUP(A166,Etapes!$A$3:$T$5,13,FALSE)</f>
        <v>#N/A</v>
      </c>
      <c r="O166" s="186" t="e">
        <f t="shared" si="36"/>
        <v>#N/A</v>
      </c>
      <c r="P166" s="216" t="s">
        <v>3</v>
      </c>
      <c r="Q166" s="185" t="e">
        <f t="shared" si="37"/>
        <v>#N/A</v>
      </c>
      <c r="R166" s="184" t="e">
        <f>VLOOKUP(A166,Etapes!$A$3:$T$5,20,FALSE)</f>
        <v>#N/A</v>
      </c>
      <c r="S166" s="186" t="e">
        <f t="shared" si="38"/>
        <v>#N/A</v>
      </c>
      <c r="T166" s="216" t="s">
        <v>3</v>
      </c>
      <c r="U166" s="186" t="e">
        <f t="shared" si="39"/>
        <v>#N/A</v>
      </c>
    </row>
    <row r="167" spans="3:21" ht="12.75">
      <c r="C167" s="91">
        <v>242</v>
      </c>
      <c r="D167" s="92" t="e">
        <f>VLOOKUP(C167,Etapes!$B$3:$T$200,2,FALSE)</f>
        <v>#N/A</v>
      </c>
      <c r="E167" s="92" t="e">
        <f>VLOOKUP(C167,Etapes!$B$3:$T$200,3,FALSE)</f>
        <v>#N/A</v>
      </c>
      <c r="F167" s="91" t="e">
        <f>VLOOKUP(C167,Etapes!$B$3:$T$200,4,FALSE)</f>
        <v>#N/A</v>
      </c>
      <c r="G167" s="95" t="e">
        <f>VLOOKUP(C167,Etapes!$B$3:$T$200,5,FALSE)</f>
        <v>#N/A</v>
      </c>
      <c r="H167" s="95" t="e">
        <f>VLOOKUP(C167,Etapes!$I$3:$M$200,5,FALSE)</f>
        <v>#N/A</v>
      </c>
      <c r="I167" s="95" t="e">
        <f t="shared" si="40"/>
        <v>#N/A</v>
      </c>
      <c r="J167" s="95" t="e">
        <f>VLOOKUP(C167,Etapes!$P$3:$T$200,5,FALSE)</f>
        <v>#N/A</v>
      </c>
      <c r="K167" s="95" t="e">
        <f t="shared" si="41"/>
        <v>#N/A</v>
      </c>
      <c r="L167" s="184" t="e">
        <f>VLOOKUP(A167,Etapes!$A$3:$T$5,6,FALSE)</f>
        <v>#N/A</v>
      </c>
      <c r="M167" s="185" t="e">
        <f t="shared" si="35"/>
        <v>#N/A</v>
      </c>
      <c r="N167" s="184" t="e">
        <f>VLOOKUP(A167,Etapes!$A$3:$T$5,13,FALSE)</f>
        <v>#N/A</v>
      </c>
      <c r="O167" s="186" t="e">
        <f t="shared" si="36"/>
        <v>#N/A</v>
      </c>
      <c r="P167" s="216" t="s">
        <v>3</v>
      </c>
      <c r="Q167" s="185" t="e">
        <f t="shared" si="37"/>
        <v>#N/A</v>
      </c>
      <c r="R167" s="184" t="e">
        <f>VLOOKUP(A167,Etapes!$A$3:$T$5,20,FALSE)</f>
        <v>#N/A</v>
      </c>
      <c r="S167" s="186" t="e">
        <f t="shared" si="38"/>
        <v>#N/A</v>
      </c>
      <c r="T167" s="216" t="s">
        <v>3</v>
      </c>
      <c r="U167" s="186" t="e">
        <f t="shared" si="39"/>
        <v>#N/A</v>
      </c>
    </row>
    <row r="168" spans="3:21" ht="12.75">
      <c r="C168" s="91">
        <v>243</v>
      </c>
      <c r="D168" s="92" t="e">
        <f>VLOOKUP(C168,Etapes!$B$3:$T$200,2,FALSE)</f>
        <v>#N/A</v>
      </c>
      <c r="E168" s="92" t="e">
        <f>VLOOKUP(C168,Etapes!$B$3:$T$200,3,FALSE)</f>
        <v>#N/A</v>
      </c>
      <c r="F168" s="91" t="e">
        <f>VLOOKUP(C168,Etapes!$B$3:$T$200,4,FALSE)</f>
        <v>#N/A</v>
      </c>
      <c r="G168" s="95" t="e">
        <f>VLOOKUP(C168,Etapes!$B$3:$T$200,5,FALSE)</f>
        <v>#N/A</v>
      </c>
      <c r="H168" s="95" t="e">
        <f>VLOOKUP(C168,Etapes!$I$3:$M$200,5,FALSE)</f>
        <v>#N/A</v>
      </c>
      <c r="I168" s="95" t="e">
        <f t="shared" si="40"/>
        <v>#N/A</v>
      </c>
      <c r="J168" s="95" t="e">
        <f>VLOOKUP(C168,Etapes!$P$3:$T$200,5,FALSE)</f>
        <v>#N/A</v>
      </c>
      <c r="K168" s="95" t="e">
        <f t="shared" si="41"/>
        <v>#N/A</v>
      </c>
      <c r="L168" s="184" t="e">
        <f>VLOOKUP(A168,Etapes!$A$3:$T$5,6,FALSE)</f>
        <v>#N/A</v>
      </c>
      <c r="M168" s="185" t="e">
        <f t="shared" si="35"/>
        <v>#N/A</v>
      </c>
      <c r="N168" s="184" t="e">
        <f>VLOOKUP(A168,Etapes!$A$3:$T$5,13,FALSE)</f>
        <v>#N/A</v>
      </c>
      <c r="O168" s="186" t="e">
        <f t="shared" si="36"/>
        <v>#N/A</v>
      </c>
      <c r="P168" s="216" t="s">
        <v>3</v>
      </c>
      <c r="Q168" s="185" t="e">
        <f t="shared" si="37"/>
        <v>#N/A</v>
      </c>
      <c r="R168" s="184" t="e">
        <f>VLOOKUP(A168,Etapes!$A$3:$T$5,20,FALSE)</f>
        <v>#N/A</v>
      </c>
      <c r="S168" s="186" t="e">
        <f t="shared" si="38"/>
        <v>#N/A</v>
      </c>
      <c r="T168" s="216" t="s">
        <v>3</v>
      </c>
      <c r="U168" s="186" t="e">
        <f t="shared" si="39"/>
        <v>#N/A</v>
      </c>
    </row>
    <row r="169" spans="3:21" ht="12.75">
      <c r="C169" s="91">
        <v>244</v>
      </c>
      <c r="D169" s="92" t="e">
        <f>VLOOKUP(C169,Etapes!$B$3:$T$200,2,FALSE)</f>
        <v>#N/A</v>
      </c>
      <c r="E169" s="92" t="e">
        <f>VLOOKUP(C169,Etapes!$B$3:$T$200,3,FALSE)</f>
        <v>#N/A</v>
      </c>
      <c r="F169" s="91" t="e">
        <f>VLOOKUP(C169,Etapes!$B$3:$T$200,4,FALSE)</f>
        <v>#N/A</v>
      </c>
      <c r="G169" s="95" t="e">
        <f>VLOOKUP(C169,Etapes!$B$3:$T$200,5,FALSE)</f>
        <v>#N/A</v>
      </c>
      <c r="H169" s="95" t="e">
        <f>VLOOKUP(C169,Etapes!$I$3:$M$200,5,FALSE)</f>
        <v>#N/A</v>
      </c>
      <c r="I169" s="95" t="e">
        <f t="shared" si="40"/>
        <v>#N/A</v>
      </c>
      <c r="J169" s="95" t="e">
        <f>VLOOKUP(C169,Etapes!$P$3:$T$200,5,FALSE)</f>
        <v>#N/A</v>
      </c>
      <c r="K169" s="95" t="e">
        <f t="shared" si="41"/>
        <v>#N/A</v>
      </c>
      <c r="L169" s="184" t="e">
        <f>VLOOKUP(A169,Etapes!$A$3:$T$5,6,FALSE)</f>
        <v>#N/A</v>
      </c>
      <c r="M169" s="185" t="e">
        <f t="shared" si="35"/>
        <v>#N/A</v>
      </c>
      <c r="N169" s="184" t="e">
        <f>VLOOKUP(A169,Etapes!$A$3:$T$5,13,FALSE)</f>
        <v>#N/A</v>
      </c>
      <c r="O169" s="186" t="e">
        <f t="shared" si="36"/>
        <v>#N/A</v>
      </c>
      <c r="P169" s="216" t="s">
        <v>3</v>
      </c>
      <c r="Q169" s="185" t="e">
        <f t="shared" si="37"/>
        <v>#N/A</v>
      </c>
      <c r="R169" s="184" t="e">
        <f>VLOOKUP(A169,Etapes!$A$3:$T$5,20,FALSE)</f>
        <v>#N/A</v>
      </c>
      <c r="S169" s="186" t="e">
        <f t="shared" si="38"/>
        <v>#N/A</v>
      </c>
      <c r="T169" s="216" t="s">
        <v>3</v>
      </c>
      <c r="U169" s="186" t="e">
        <f t="shared" si="39"/>
        <v>#N/A</v>
      </c>
    </row>
    <row r="170" spans="3:21" ht="12.75">
      <c r="C170" s="91">
        <v>245</v>
      </c>
      <c r="D170" s="92" t="e">
        <f>VLOOKUP(C170,Etapes!$B$3:$T$200,2,FALSE)</f>
        <v>#N/A</v>
      </c>
      <c r="E170" s="92" t="e">
        <f>VLOOKUP(C170,Etapes!$B$3:$T$200,3,FALSE)</f>
        <v>#N/A</v>
      </c>
      <c r="F170" s="91" t="e">
        <f>VLOOKUP(C170,Etapes!$B$3:$T$200,4,FALSE)</f>
        <v>#N/A</v>
      </c>
      <c r="G170" s="95" t="e">
        <f>VLOOKUP(C170,Etapes!$B$3:$T$200,5,FALSE)</f>
        <v>#N/A</v>
      </c>
      <c r="H170" s="95" t="e">
        <f>VLOOKUP(C170,Etapes!$I$3:$M$200,5,FALSE)</f>
        <v>#N/A</v>
      </c>
      <c r="I170" s="95" t="e">
        <f t="shared" si="40"/>
        <v>#N/A</v>
      </c>
      <c r="J170" s="95" t="e">
        <f>VLOOKUP(C170,Etapes!$P$3:$T$200,5,FALSE)</f>
        <v>#N/A</v>
      </c>
      <c r="K170" s="95" t="e">
        <f t="shared" si="41"/>
        <v>#N/A</v>
      </c>
      <c r="L170" s="184" t="e">
        <f>VLOOKUP(A170,Etapes!$A$3:$T$5,6,FALSE)</f>
        <v>#N/A</v>
      </c>
      <c r="M170" s="185" t="e">
        <f t="shared" si="35"/>
        <v>#N/A</v>
      </c>
      <c r="N170" s="184" t="e">
        <f>VLOOKUP(A170,Etapes!$A$3:$T$5,13,FALSE)</f>
        <v>#N/A</v>
      </c>
      <c r="O170" s="186" t="e">
        <f t="shared" si="36"/>
        <v>#N/A</v>
      </c>
      <c r="P170" s="216" t="s">
        <v>3</v>
      </c>
      <c r="Q170" s="185" t="e">
        <f t="shared" si="37"/>
        <v>#N/A</v>
      </c>
      <c r="R170" s="184" t="e">
        <f>VLOOKUP(A170,Etapes!$A$3:$T$5,20,FALSE)</f>
        <v>#N/A</v>
      </c>
      <c r="S170" s="186" t="e">
        <f t="shared" si="38"/>
        <v>#N/A</v>
      </c>
      <c r="T170" s="216" t="s">
        <v>3</v>
      </c>
      <c r="U170" s="186" t="e">
        <f t="shared" si="39"/>
        <v>#N/A</v>
      </c>
    </row>
    <row r="171" spans="3:21" ht="12.75">
      <c r="C171" s="91">
        <v>246</v>
      </c>
      <c r="D171" s="92" t="e">
        <f>VLOOKUP(C171,Etapes!$B$3:$T$200,2,FALSE)</f>
        <v>#N/A</v>
      </c>
      <c r="E171" s="92" t="e">
        <f>VLOOKUP(C171,Etapes!$B$3:$T$200,3,FALSE)</f>
        <v>#N/A</v>
      </c>
      <c r="F171" s="91" t="e">
        <f>VLOOKUP(C171,Etapes!$B$3:$T$200,4,FALSE)</f>
        <v>#N/A</v>
      </c>
      <c r="G171" s="95" t="e">
        <f>VLOOKUP(C171,Etapes!$B$3:$T$200,5,FALSE)</f>
        <v>#N/A</v>
      </c>
      <c r="H171" s="95" t="e">
        <f>VLOOKUP(C171,Etapes!$I$3:$M$200,5,FALSE)</f>
        <v>#N/A</v>
      </c>
      <c r="I171" s="95" t="e">
        <f t="shared" si="40"/>
        <v>#N/A</v>
      </c>
      <c r="J171" s="95" t="e">
        <f>VLOOKUP(C171,Etapes!$P$3:$T$200,5,FALSE)</f>
        <v>#N/A</v>
      </c>
      <c r="K171" s="95" t="e">
        <f t="shared" si="41"/>
        <v>#N/A</v>
      </c>
      <c r="L171" s="184" t="e">
        <f>VLOOKUP(A171,Etapes!$A$3:$T$5,6,FALSE)</f>
        <v>#N/A</v>
      </c>
      <c r="M171" s="185" t="e">
        <f t="shared" si="35"/>
        <v>#N/A</v>
      </c>
      <c r="N171" s="184" t="e">
        <f>VLOOKUP(A171,Etapes!$A$3:$T$5,13,FALSE)</f>
        <v>#N/A</v>
      </c>
      <c r="O171" s="186" t="e">
        <f t="shared" si="36"/>
        <v>#N/A</v>
      </c>
      <c r="P171" s="216" t="s">
        <v>3</v>
      </c>
      <c r="Q171" s="185" t="e">
        <f t="shared" si="37"/>
        <v>#N/A</v>
      </c>
      <c r="R171" s="184" t="e">
        <f>VLOOKUP(A171,Etapes!$A$3:$T$5,20,FALSE)</f>
        <v>#N/A</v>
      </c>
      <c r="S171" s="186" t="e">
        <f t="shared" si="38"/>
        <v>#N/A</v>
      </c>
      <c r="T171" s="216" t="s">
        <v>3</v>
      </c>
      <c r="U171" s="186" t="e">
        <f t="shared" si="39"/>
        <v>#N/A</v>
      </c>
    </row>
    <row r="172" spans="3:21" ht="12.75">
      <c r="C172" s="91">
        <v>247</v>
      </c>
      <c r="D172" s="92" t="e">
        <f>VLOOKUP(C172,Etapes!$B$3:$T$200,2,FALSE)</f>
        <v>#N/A</v>
      </c>
      <c r="E172" s="92" t="e">
        <f>VLOOKUP(C172,Etapes!$B$3:$T$200,3,FALSE)</f>
        <v>#N/A</v>
      </c>
      <c r="F172" s="91" t="e">
        <f>VLOOKUP(C172,Etapes!$B$3:$T$200,4,FALSE)</f>
        <v>#N/A</v>
      </c>
      <c r="G172" s="95" t="e">
        <f>VLOOKUP(C172,Etapes!$B$3:$T$200,5,FALSE)</f>
        <v>#N/A</v>
      </c>
      <c r="H172" s="95" t="e">
        <f>VLOOKUP(C172,Etapes!$I$3:$M$200,5,FALSE)</f>
        <v>#N/A</v>
      </c>
      <c r="I172" s="95" t="e">
        <f t="shared" si="40"/>
        <v>#N/A</v>
      </c>
      <c r="J172" s="95" t="e">
        <f>VLOOKUP(C172,Etapes!$P$3:$T$200,5,FALSE)</f>
        <v>#N/A</v>
      </c>
      <c r="K172" s="95" t="e">
        <f t="shared" si="41"/>
        <v>#N/A</v>
      </c>
      <c r="L172" s="184" t="e">
        <f>VLOOKUP(A172,Etapes!$A$3:$T$5,6,FALSE)</f>
        <v>#N/A</v>
      </c>
      <c r="M172" s="185" t="e">
        <f t="shared" si="35"/>
        <v>#N/A</v>
      </c>
      <c r="N172" s="184" t="e">
        <f>VLOOKUP(A172,Etapes!$A$3:$T$5,13,FALSE)</f>
        <v>#N/A</v>
      </c>
      <c r="O172" s="186" t="e">
        <f t="shared" si="36"/>
        <v>#N/A</v>
      </c>
      <c r="P172" s="216" t="s">
        <v>3</v>
      </c>
      <c r="Q172" s="185" t="e">
        <f t="shared" si="37"/>
        <v>#N/A</v>
      </c>
      <c r="R172" s="184" t="e">
        <f>VLOOKUP(A172,Etapes!$A$3:$T$5,20,FALSE)</f>
        <v>#N/A</v>
      </c>
      <c r="S172" s="186" t="e">
        <f t="shared" si="38"/>
        <v>#N/A</v>
      </c>
      <c r="T172" s="216" t="s">
        <v>3</v>
      </c>
      <c r="U172" s="186" t="e">
        <f t="shared" si="39"/>
        <v>#N/A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Z100"/>
  <sheetViews>
    <sheetView zoomScalePageLayoutView="0" workbookViewId="0" topLeftCell="A1">
      <selection activeCell="M2" sqref="M2:M6"/>
    </sheetView>
  </sheetViews>
  <sheetFormatPr defaultColWidth="11.421875" defaultRowHeight="12.75"/>
  <cols>
    <col min="1" max="1" width="11.421875" style="4" customWidth="1"/>
    <col min="2" max="2" width="19.8515625" style="0" bestFit="1" customWidth="1"/>
    <col min="3" max="3" width="16.28125" style="0" bestFit="1" customWidth="1"/>
    <col min="4" max="4" width="11.421875" style="4" customWidth="1"/>
    <col min="5" max="9" width="12.8515625" style="4" customWidth="1"/>
    <col min="10" max="10" width="12.8515625" style="0" customWidth="1"/>
    <col min="11" max="11" width="4.140625" style="0" customWidth="1"/>
    <col min="12" max="12" width="3.28125" style="0" bestFit="1" customWidth="1"/>
    <col min="13" max="13" width="24.8515625" style="0" bestFit="1" customWidth="1"/>
    <col min="14" max="15" width="8.140625" style="0" bestFit="1" customWidth="1"/>
    <col min="17" max="17" width="9.8515625" style="0" bestFit="1" customWidth="1"/>
    <col min="18" max="18" width="11.57421875" style="0" customWidth="1"/>
    <col min="20" max="20" width="3.28125" style="4" bestFit="1" customWidth="1"/>
    <col min="21" max="21" width="27.421875" style="0" bestFit="1" customWidth="1"/>
    <col min="22" max="23" width="8.140625" style="0" bestFit="1" customWidth="1"/>
    <col min="24" max="24" width="9.8515625" style="0" bestFit="1" customWidth="1"/>
    <col min="25" max="25" width="8.140625" style="0" bestFit="1" customWidth="1"/>
    <col min="26" max="26" width="12.00390625" style="0" bestFit="1" customWidth="1"/>
  </cols>
  <sheetData>
    <row r="1" spans="1:10" s="4" customFormat="1" ht="12.75">
      <c r="A1" s="91" t="s">
        <v>62</v>
      </c>
      <c r="B1" s="91" t="s">
        <v>63</v>
      </c>
      <c r="C1" s="91" t="s">
        <v>17</v>
      </c>
      <c r="D1" s="91" t="s">
        <v>18</v>
      </c>
      <c r="E1" s="270" t="s">
        <v>64</v>
      </c>
      <c r="F1" s="271"/>
      <c r="G1" s="270" t="s">
        <v>65</v>
      </c>
      <c r="H1" s="271"/>
      <c r="I1" s="270" t="s">
        <v>67</v>
      </c>
      <c r="J1" s="271"/>
    </row>
    <row r="2" spans="1:10" ht="12.75">
      <c r="A2" s="267" t="s">
        <v>175</v>
      </c>
      <c r="B2" s="268"/>
      <c r="C2" s="268"/>
      <c r="D2" s="268"/>
      <c r="E2" s="268"/>
      <c r="F2" s="268"/>
      <c r="G2" s="268"/>
      <c r="H2" s="268"/>
      <c r="I2" s="268"/>
      <c r="J2" s="269"/>
    </row>
    <row r="3" spans="1:10" ht="12.75">
      <c r="A3" s="91">
        <v>1</v>
      </c>
      <c r="B3" s="92" t="str">
        <f>VLOOKUP(A3,Etapes!$B$3:$T$200,2,FALSE)</f>
        <v>Philippe ROUX</v>
      </c>
      <c r="C3" s="92" t="str">
        <f>VLOOKUP(A3,Etapes!$B$3:$T$200,3,FALSE)</f>
        <v>ACCRO VELO (47)</v>
      </c>
      <c r="D3" s="91" t="str">
        <f>VLOOKUP(A3,Etapes!$B$3:$T$200,4,FALSE)</f>
        <v>3</v>
      </c>
      <c r="E3" s="95" t="str">
        <f>VLOOKUP(A3,Etapes!$B$3:$T$200,5,FALSE)</f>
        <v>1:59:41,96</v>
      </c>
      <c r="F3" s="197" t="s">
        <v>3</v>
      </c>
      <c r="G3" s="95" t="e">
        <f>VLOOKUP(A3,Etapes!$I$3:$M$200,5,FALSE)</f>
        <v>#N/A</v>
      </c>
      <c r="H3" s="197" t="s">
        <v>3</v>
      </c>
      <c r="I3" s="95" t="e">
        <f>VLOOKUP(A3,Etapes!$P$3:$T$200,5,FALSE)</f>
        <v>#N/A</v>
      </c>
      <c r="J3" s="197" t="s">
        <v>3</v>
      </c>
    </row>
    <row r="4" spans="1:10" ht="12.75">
      <c r="A4" s="91">
        <v>2</v>
      </c>
      <c r="B4" s="92" t="str">
        <f>VLOOKUP(A4,Etapes!$B$3:$T$200,2,FALSE)</f>
        <v>Siméon GARCIA</v>
      </c>
      <c r="C4" s="92" t="str">
        <f>VLOOKUP(A4,Etapes!$B$3:$T$200,3,FALSE)</f>
        <v>ACCRO VELO (47)</v>
      </c>
      <c r="D4" s="91" t="str">
        <f>VLOOKUP(A4,Etapes!$B$3:$T$200,4,FALSE)</f>
        <v>3</v>
      </c>
      <c r="E4" s="95" t="str">
        <f>VLOOKUP(A4,Etapes!$B$3:$T$200,5,FALSE)</f>
        <v>2:12:10,64</v>
      </c>
      <c r="F4" s="98"/>
      <c r="G4" s="95" t="e">
        <f>VLOOKUP(A4,Etapes!$I$3:$M$200,5,FALSE)</f>
        <v>#N/A</v>
      </c>
      <c r="H4" s="98" t="s">
        <v>3</v>
      </c>
      <c r="I4" s="95" t="e">
        <f>VLOOKUP(A4,Etapes!$P$3:$T$200,5,FALSE)</f>
        <v>#N/A</v>
      </c>
      <c r="J4" s="98" t="s">
        <v>3</v>
      </c>
    </row>
    <row r="5" spans="1:10" ht="12.75">
      <c r="A5" s="91">
        <v>3</v>
      </c>
      <c r="B5" s="92" t="str">
        <f>VLOOKUP(A5,Etapes!$B$3:$T$200,2,FALSE)</f>
        <v>Neal ASQUIÉ</v>
      </c>
      <c r="C5" s="92" t="str">
        <f>VLOOKUP(A5,Etapes!$B$3:$T$200,3,FALSE)</f>
        <v>ACCRO VELO (47)</v>
      </c>
      <c r="D5" s="91" t="str">
        <f>VLOOKUP(A5,Etapes!$B$3:$T$200,4,FALSE)</f>
        <v>3</v>
      </c>
      <c r="E5" s="95" t="str">
        <f>VLOOKUP(A5,Etapes!$B$3:$T$200,5,FALSE)</f>
        <v>1:59:27,75</v>
      </c>
      <c r="F5" s="98"/>
      <c r="G5" s="95" t="e">
        <f>VLOOKUP(A5,Etapes!$I$3:$M$200,5,FALSE)</f>
        <v>#N/A</v>
      </c>
      <c r="H5" s="98" t="s">
        <v>3</v>
      </c>
      <c r="I5" s="95" t="e">
        <f>VLOOKUP(A5,Etapes!$P$3:$T$200,5,FALSE)</f>
        <v>#N/A</v>
      </c>
      <c r="J5" s="98" t="s">
        <v>3</v>
      </c>
    </row>
    <row r="6" spans="1:10" ht="12.75">
      <c r="A6" s="91">
        <v>4</v>
      </c>
      <c r="B6" s="92" t="str">
        <f>VLOOKUP(A6,Etapes!$B$3:$T$200,2,FALSE)</f>
        <v>Jérémie SOUTON</v>
      </c>
      <c r="C6" s="92" t="str">
        <f>VLOOKUP(A6,Etapes!$B$3:$T$200,3,FALSE)</f>
        <v>ACCRO VELO (47)</v>
      </c>
      <c r="D6" s="91" t="str">
        <f>VLOOKUP(A6,Etapes!$B$3:$T$200,4,FALSE)</f>
        <v>3</v>
      </c>
      <c r="E6" s="95" t="str">
        <f>VLOOKUP(A6,Etapes!$B$3:$T$200,5,FALSE)</f>
        <v>1:59:04,59</v>
      </c>
      <c r="F6" s="98"/>
      <c r="G6" s="95" t="e">
        <f>VLOOKUP(A6,Etapes!$I$3:$M$200,5,FALSE)</f>
        <v>#N/A</v>
      </c>
      <c r="H6" s="98" t="s">
        <v>3</v>
      </c>
      <c r="I6" s="95" t="e">
        <f>VLOOKUP(A6,Etapes!$P$3:$T$200,5,FALSE)</f>
        <v>#N/A</v>
      </c>
      <c r="J6" s="98" t="s">
        <v>3</v>
      </c>
    </row>
    <row r="7" spans="1:10" ht="12.75">
      <c r="A7" s="91">
        <v>5</v>
      </c>
      <c r="B7" s="92" t="str">
        <f>VLOOKUP(A7,Etapes!$B$3:$T$200,2,FALSE)</f>
        <v>Yohan TRIMOULET</v>
      </c>
      <c r="C7" s="92" t="str">
        <f>VLOOKUP(A7,Etapes!$B$3:$T$200,3,FALSE)</f>
        <v>ACCRO VELO (47)</v>
      </c>
      <c r="D7" s="91" t="str">
        <f>VLOOKUP(A7,Etapes!$B$3:$T$200,4,FALSE)</f>
        <v>3</v>
      </c>
      <c r="E7" s="95" t="str">
        <f>VLOOKUP(A7,Etapes!$B$3:$T$200,5,FALSE)</f>
        <v>1:59:04,19</v>
      </c>
      <c r="F7" s="98"/>
      <c r="G7" s="95" t="e">
        <f>VLOOKUP(A7,Etapes!$I$3:$M$200,5,FALSE)</f>
        <v>#N/A</v>
      </c>
      <c r="H7" s="98" t="s">
        <v>3</v>
      </c>
      <c r="I7" s="95" t="e">
        <f>VLOOKUP(A7,Etapes!$P$3:$T$200,5,FALSE)</f>
        <v>#N/A</v>
      </c>
      <c r="J7" s="98" t="s">
        <v>3</v>
      </c>
    </row>
    <row r="8" spans="1:10" ht="12.75">
      <c r="A8" s="267" t="s">
        <v>176</v>
      </c>
      <c r="B8" s="268"/>
      <c r="C8" s="268"/>
      <c r="D8" s="268"/>
      <c r="E8" s="268"/>
      <c r="F8" s="268"/>
      <c r="G8" s="268"/>
      <c r="H8" s="268"/>
      <c r="I8" s="268"/>
      <c r="J8" s="269"/>
    </row>
    <row r="9" spans="1:26" ht="12.75">
      <c r="A9" s="146">
        <v>11</v>
      </c>
      <c r="B9" s="92" t="str">
        <f>VLOOKUP(A9,Etapes!$B$3:$T$200,2,FALSE)</f>
        <v>Nicolas BASTIEN</v>
      </c>
      <c r="C9" s="92" t="str">
        <f>VLOOKUP(A9,Etapes!$B$3:$T$200,3,FALSE)</f>
        <v>ACMO  (87)</v>
      </c>
      <c r="D9" s="91" t="str">
        <f>VLOOKUP(A9,Etapes!$B$3:$T$200,4,FALSE)</f>
        <v>3</v>
      </c>
      <c r="E9" s="95" t="str">
        <f>VLOOKUP(A9,Etapes!$B$3:$T$200,5,FALSE)</f>
        <v>1:59:04,99</v>
      </c>
      <c r="F9" s="197" t="s">
        <v>3</v>
      </c>
      <c r="G9" s="95" t="e">
        <f>VLOOKUP(A9,Etapes!$I$3:$M$200,5,FALSE)</f>
        <v>#N/A</v>
      </c>
      <c r="H9" s="197" t="s">
        <v>3</v>
      </c>
      <c r="I9" s="95" t="e">
        <f>VLOOKUP(A9,Etapes!$P$3:$T$200,5,FALSE)</f>
        <v>#N/A</v>
      </c>
      <c r="J9" s="197" t="s">
        <v>3</v>
      </c>
      <c r="L9" s="31" t="s">
        <v>7</v>
      </c>
      <c r="M9" s="29" t="s">
        <v>8</v>
      </c>
      <c r="N9" s="73" t="s">
        <v>25</v>
      </c>
      <c r="O9" s="73" t="s">
        <v>26</v>
      </c>
      <c r="P9" s="99" t="s">
        <v>28</v>
      </c>
      <c r="Q9" s="99" t="s">
        <v>27</v>
      </c>
      <c r="R9" s="99" t="s">
        <v>190</v>
      </c>
      <c r="T9" s="181" t="s">
        <v>7</v>
      </c>
      <c r="U9" s="203" t="s">
        <v>8</v>
      </c>
      <c r="V9" s="203" t="s">
        <v>25</v>
      </c>
      <c r="W9" s="203" t="s">
        <v>26</v>
      </c>
      <c r="X9" s="203" t="s">
        <v>28</v>
      </c>
      <c r="Y9" s="203" t="s">
        <v>27</v>
      </c>
      <c r="Z9" s="203" t="s">
        <v>190</v>
      </c>
    </row>
    <row r="10" spans="1:26" ht="12.75">
      <c r="A10" s="146">
        <v>12</v>
      </c>
      <c r="B10" s="92" t="str">
        <f>VLOOKUP(A10,Etapes!$B$3:$T$200,2,FALSE)</f>
        <v>Ludovic FABRIE</v>
      </c>
      <c r="C10" s="92" t="str">
        <f>VLOOKUP(A10,Etapes!$B$3:$T$200,3,FALSE)</f>
        <v>ACMO  (87)</v>
      </c>
      <c r="D10" s="91" t="str">
        <f>VLOOKUP(A10,Etapes!$B$3:$T$200,4,FALSE)</f>
        <v>3</v>
      </c>
      <c r="E10" s="95" t="str">
        <f>VLOOKUP(A10,Etapes!$B$3:$T$200,5,FALSE)</f>
        <v>1:59:50,71</v>
      </c>
      <c r="F10" s="98"/>
      <c r="G10" s="95" t="e">
        <f>VLOOKUP(A10,Etapes!$I$3:$M$200,5,FALSE)</f>
        <v>#N/A</v>
      </c>
      <c r="H10" s="98" t="s">
        <v>3</v>
      </c>
      <c r="I10" s="95" t="e">
        <f>VLOOKUP(A10,Etapes!$P$3:$T$200,5,FALSE)</f>
        <v>#N/A</v>
      </c>
      <c r="J10" s="98" t="s">
        <v>3</v>
      </c>
      <c r="L10" s="143">
        <v>1</v>
      </c>
      <c r="M10" s="70" t="s">
        <v>99</v>
      </c>
      <c r="N10" s="102" t="str">
        <f>F3</f>
        <v> </v>
      </c>
      <c r="O10" s="102" t="str">
        <f>H3</f>
        <v> </v>
      </c>
      <c r="P10" s="188" t="e">
        <f aca="true" t="shared" si="0" ref="P10:P24">N10+O10</f>
        <v>#VALUE!</v>
      </c>
      <c r="Q10" s="194" t="str">
        <f>J3</f>
        <v> </v>
      </c>
      <c r="R10" s="191" t="e">
        <f aca="true" t="shared" si="1" ref="R10:R24">N10+O10+Q10</f>
        <v>#VALUE!</v>
      </c>
      <c r="T10" s="181">
        <v>1</v>
      </c>
      <c r="U10" s="203" t="s">
        <v>3</v>
      </c>
      <c r="V10" s="184" t="s">
        <v>3</v>
      </c>
      <c r="W10" s="184" t="s">
        <v>3</v>
      </c>
      <c r="X10" s="184" t="s">
        <v>3</v>
      </c>
      <c r="Y10" s="184" t="s">
        <v>3</v>
      </c>
      <c r="Z10" s="184" t="s">
        <v>3</v>
      </c>
    </row>
    <row r="11" spans="1:26" ht="12.75">
      <c r="A11" s="146">
        <v>13</v>
      </c>
      <c r="B11" s="92" t="str">
        <f>VLOOKUP(A11,Etapes!$B$3:$T$200,2,FALSE)</f>
        <v>Sylvain LAFORE</v>
      </c>
      <c r="C11" s="92" t="str">
        <f>VLOOKUP(A11,Etapes!$B$3:$T$200,3,FALSE)</f>
        <v>ACMO  (87)</v>
      </c>
      <c r="D11" s="91">
        <v>82</v>
      </c>
      <c r="E11" s="95" t="str">
        <f>VLOOKUP(A11,Etapes!$B$3:$T$200,5,FALSE)</f>
        <v>1:59:51,89</v>
      </c>
      <c r="F11" s="98"/>
      <c r="G11" s="95" t="e">
        <f>VLOOKUP(A11,Etapes!$I$3:$M$200,5,FALSE)</f>
        <v>#N/A</v>
      </c>
      <c r="H11" s="98" t="s">
        <v>3</v>
      </c>
      <c r="I11" s="95" t="e">
        <f>VLOOKUP(A11,Etapes!$P$3:$T$200,5,FALSE)</f>
        <v>#N/A</v>
      </c>
      <c r="J11" s="98" t="s">
        <v>3</v>
      </c>
      <c r="L11" s="67">
        <v>2</v>
      </c>
      <c r="M11" s="71" t="s">
        <v>101</v>
      </c>
      <c r="N11" s="103" t="str">
        <f>F9</f>
        <v> </v>
      </c>
      <c r="O11" s="103" t="str">
        <f>H9</f>
        <v> </v>
      </c>
      <c r="P11" s="189" t="e">
        <f t="shared" si="0"/>
        <v>#VALUE!</v>
      </c>
      <c r="Q11" s="195" t="str">
        <f>J9</f>
        <v> </v>
      </c>
      <c r="R11" s="192" t="e">
        <f t="shared" si="1"/>
        <v>#VALUE!</v>
      </c>
      <c r="T11" s="181">
        <v>2</v>
      </c>
      <c r="U11" s="203" t="s">
        <v>3</v>
      </c>
      <c r="V11" s="184" t="s">
        <v>3</v>
      </c>
      <c r="W11" s="184" t="s">
        <v>3</v>
      </c>
      <c r="X11" s="184" t="s">
        <v>3</v>
      </c>
      <c r="Y11" s="184" t="s">
        <v>3</v>
      </c>
      <c r="Z11" s="184" t="s">
        <v>3</v>
      </c>
    </row>
    <row r="12" spans="1:26" ht="12.75">
      <c r="A12" s="146">
        <v>14</v>
      </c>
      <c r="B12" s="92" t="str">
        <f>VLOOKUP(A12,Etapes!$B$3:$T$200,2,FALSE)</f>
        <v>Laurent MARGINIER</v>
      </c>
      <c r="C12" s="92" t="str">
        <f>VLOOKUP(A12,Etapes!$B$3:$T$200,3,FALSE)</f>
        <v>ACMO  (87)</v>
      </c>
      <c r="D12" s="91">
        <v>83</v>
      </c>
      <c r="E12" s="95" t="str">
        <f>VLOOKUP(A12,Etapes!$B$3:$T$200,5,FALSE)</f>
        <v>1:59:54,93</v>
      </c>
      <c r="F12" s="98"/>
      <c r="G12" s="95" t="e">
        <f>VLOOKUP(A12,Etapes!$I$3:$M$200,5,FALSE)</f>
        <v>#N/A</v>
      </c>
      <c r="H12" s="98" t="s">
        <v>3</v>
      </c>
      <c r="I12" s="95" t="e">
        <f>VLOOKUP(A12,Etapes!$P$3:$T$200,5,FALSE)</f>
        <v>#N/A</v>
      </c>
      <c r="J12" s="98" t="s">
        <v>3</v>
      </c>
      <c r="L12" s="67">
        <v>3</v>
      </c>
      <c r="M12" s="71" t="s">
        <v>111</v>
      </c>
      <c r="N12" s="103" t="str">
        <f>F15</f>
        <v> </v>
      </c>
      <c r="O12" s="103" t="str">
        <f>H15</f>
        <v> </v>
      </c>
      <c r="P12" s="189" t="e">
        <f t="shared" si="0"/>
        <v>#VALUE!</v>
      </c>
      <c r="Q12" s="195" t="str">
        <f>J15</f>
        <v> </v>
      </c>
      <c r="R12" s="192" t="e">
        <f t="shared" si="1"/>
        <v>#VALUE!</v>
      </c>
      <c r="T12" s="181">
        <v>3</v>
      </c>
      <c r="U12" s="203" t="s">
        <v>3</v>
      </c>
      <c r="V12" s="184" t="s">
        <v>3</v>
      </c>
      <c r="W12" s="184" t="s">
        <v>3</v>
      </c>
      <c r="X12" s="184" t="s">
        <v>3</v>
      </c>
      <c r="Y12" s="184" t="s">
        <v>3</v>
      </c>
      <c r="Z12" s="184" t="s">
        <v>3</v>
      </c>
    </row>
    <row r="13" spans="1:26" ht="12.75">
      <c r="A13" s="146">
        <v>15</v>
      </c>
      <c r="B13" s="92" t="str">
        <f>VLOOKUP(A13,Etapes!$B$3:$T$200,2,FALSE)</f>
        <v>Jérôme MONTAUD</v>
      </c>
      <c r="C13" s="92" t="str">
        <f>VLOOKUP(A13,Etapes!$B$3:$T$200,3,FALSE)</f>
        <v>ACMO  (87)</v>
      </c>
      <c r="D13" s="91">
        <v>126</v>
      </c>
      <c r="E13" s="95" t="str">
        <f>VLOOKUP(A13,Etapes!$B$3:$T$200,5,FALSE)</f>
        <v>1:59:46,06</v>
      </c>
      <c r="F13" s="98"/>
      <c r="G13" s="95" t="e">
        <f>VLOOKUP(A13,Etapes!$I$3:$M$200,5,FALSE)</f>
        <v>#N/A</v>
      </c>
      <c r="H13" s="98" t="s">
        <v>3</v>
      </c>
      <c r="I13" s="95" t="e">
        <f>VLOOKUP(A13,Etapes!$P$3:$T$200,5,FALSE)</f>
        <v>#N/A</v>
      </c>
      <c r="J13" s="98" t="s">
        <v>3</v>
      </c>
      <c r="L13" s="67">
        <v>4</v>
      </c>
      <c r="M13" s="71" t="s">
        <v>103</v>
      </c>
      <c r="N13" s="103" t="str">
        <f>F19</f>
        <v> </v>
      </c>
      <c r="O13" s="103" t="str">
        <f>H19</f>
        <v> </v>
      </c>
      <c r="P13" s="189" t="e">
        <f t="shared" si="0"/>
        <v>#VALUE!</v>
      </c>
      <c r="Q13" s="195" t="str">
        <f>J19</f>
        <v> </v>
      </c>
      <c r="R13" s="192" t="e">
        <f t="shared" si="1"/>
        <v>#VALUE!</v>
      </c>
      <c r="T13" s="181">
        <v>4</v>
      </c>
      <c r="U13" s="203" t="s">
        <v>3</v>
      </c>
      <c r="V13" s="184" t="s">
        <v>3</v>
      </c>
      <c r="W13" s="184" t="s">
        <v>3</v>
      </c>
      <c r="X13" s="184" t="s">
        <v>3</v>
      </c>
      <c r="Y13" s="184" t="s">
        <v>3</v>
      </c>
      <c r="Z13" s="184" t="s">
        <v>3</v>
      </c>
    </row>
    <row r="14" spans="1:26" ht="12.75">
      <c r="A14" s="267" t="s">
        <v>177</v>
      </c>
      <c r="B14" s="268"/>
      <c r="C14" s="268"/>
      <c r="D14" s="268"/>
      <c r="E14" s="268"/>
      <c r="F14" s="268"/>
      <c r="G14" s="268"/>
      <c r="H14" s="268"/>
      <c r="I14" s="268"/>
      <c r="J14" s="269"/>
      <c r="L14" s="67">
        <v>5</v>
      </c>
      <c r="M14" s="71" t="s">
        <v>100</v>
      </c>
      <c r="N14" s="103" t="str">
        <f>F26</f>
        <v> </v>
      </c>
      <c r="O14" s="103" t="str">
        <f>H26</f>
        <v> </v>
      </c>
      <c r="P14" s="189" t="e">
        <f t="shared" si="0"/>
        <v>#VALUE!</v>
      </c>
      <c r="Q14" s="195" t="s">
        <v>3</v>
      </c>
      <c r="R14" s="192" t="e">
        <f t="shared" si="1"/>
        <v>#VALUE!</v>
      </c>
      <c r="T14" s="181">
        <v>5</v>
      </c>
      <c r="U14" s="203" t="s">
        <v>3</v>
      </c>
      <c r="V14" s="184" t="s">
        <v>3</v>
      </c>
      <c r="W14" s="184" t="s">
        <v>3</v>
      </c>
      <c r="X14" s="184" t="s">
        <v>3</v>
      </c>
      <c r="Y14" s="184" t="s">
        <v>3</v>
      </c>
      <c r="Z14" s="184" t="s">
        <v>3</v>
      </c>
    </row>
    <row r="15" spans="1:26" ht="12.75">
      <c r="A15" s="147">
        <v>82</v>
      </c>
      <c r="B15" s="92" t="str">
        <f>VLOOKUP(A15,Etapes!$B$3:$T$200,2,FALSE)</f>
        <v>Franck DELRIEU</v>
      </c>
      <c r="C15" s="92" t="str">
        <f>VLOOKUP(A15,Etapes!$B$3:$T$200,3,FALSE)</f>
        <v>AS VILLEMUR CYCLISME (31)</v>
      </c>
      <c r="D15" s="91" t="str">
        <f>VLOOKUP(A15,Etapes!$B$3:$T$200,4,FALSE)</f>
        <v>3</v>
      </c>
      <c r="E15" s="95" t="str">
        <f>VLOOKUP(A15,Etapes!$B$3:$T$200,5,FALSE)</f>
        <v>1:59:45,86</v>
      </c>
      <c r="F15" s="197" t="s">
        <v>3</v>
      </c>
      <c r="G15" s="95" t="e">
        <f>VLOOKUP(A15,Etapes!$I$3:$M$200,5,FALSE)</f>
        <v>#N/A</v>
      </c>
      <c r="H15" s="197" t="s">
        <v>3</v>
      </c>
      <c r="I15" s="95" t="e">
        <f>VLOOKUP(A15,Etapes!$P$3:$T$200,5,FALSE)</f>
        <v>#N/A</v>
      </c>
      <c r="J15" s="197" t="s">
        <v>3</v>
      </c>
      <c r="L15" s="67">
        <v>6</v>
      </c>
      <c r="M15" s="71" t="s">
        <v>109</v>
      </c>
      <c r="N15" s="103" t="str">
        <f>F31</f>
        <v> </v>
      </c>
      <c r="O15" s="103" t="str">
        <f>H31</f>
        <v> </v>
      </c>
      <c r="P15" s="189" t="e">
        <f t="shared" si="0"/>
        <v>#VALUE!</v>
      </c>
      <c r="Q15" s="195" t="str">
        <f>J26</f>
        <v> </v>
      </c>
      <c r="R15" s="192" t="e">
        <f t="shared" si="1"/>
        <v>#VALUE!</v>
      </c>
      <c r="T15" s="181">
        <v>6</v>
      </c>
      <c r="U15" s="203" t="s">
        <v>3</v>
      </c>
      <c r="V15" s="184" t="s">
        <v>3</v>
      </c>
      <c r="W15" s="184" t="s">
        <v>3</v>
      </c>
      <c r="X15" s="184" t="s">
        <v>3</v>
      </c>
      <c r="Y15" s="184" t="s">
        <v>3</v>
      </c>
      <c r="Z15" s="184" t="s">
        <v>3</v>
      </c>
    </row>
    <row r="16" spans="1:26" ht="12.75">
      <c r="A16" s="147">
        <v>83</v>
      </c>
      <c r="B16" s="92" t="e">
        <f>VLOOKUP(A16,Etapes!$B$3:$T$200,2,FALSE)</f>
        <v>#N/A</v>
      </c>
      <c r="C16" s="92" t="e">
        <f>VLOOKUP(A16,Etapes!$B$3:$T$200,3,FALSE)</f>
        <v>#N/A</v>
      </c>
      <c r="D16" s="91" t="e">
        <f>VLOOKUP(A16,Etapes!$B$3:$T$200,4,FALSE)</f>
        <v>#N/A</v>
      </c>
      <c r="E16" s="95" t="e">
        <f>VLOOKUP(A16,Etapes!$B$3:$T$200,5,FALSE)</f>
        <v>#N/A</v>
      </c>
      <c r="F16" s="98"/>
      <c r="G16" s="95" t="e">
        <f>VLOOKUP(A16,Etapes!$I$3:$M$200,5,FALSE)</f>
        <v>#N/A</v>
      </c>
      <c r="H16" s="98" t="s">
        <v>3</v>
      </c>
      <c r="I16" s="95" t="e">
        <f>VLOOKUP(A16,Etapes!$P$3:$T$200,5,FALSE)</f>
        <v>#N/A</v>
      </c>
      <c r="J16" s="98" t="s">
        <v>3</v>
      </c>
      <c r="L16" s="67">
        <v>7</v>
      </c>
      <c r="M16" s="71" t="s">
        <v>104</v>
      </c>
      <c r="N16" s="103" t="str">
        <f>F37</f>
        <v> </v>
      </c>
      <c r="O16" s="103" t="str">
        <f>H37</f>
        <v> </v>
      </c>
      <c r="P16" s="189" t="e">
        <f t="shared" si="0"/>
        <v>#VALUE!</v>
      </c>
      <c r="Q16" s="195" t="str">
        <f>J37</f>
        <v> </v>
      </c>
      <c r="R16" s="192" t="e">
        <f t="shared" si="1"/>
        <v>#VALUE!</v>
      </c>
      <c r="T16" s="181">
        <v>7</v>
      </c>
      <c r="U16" s="203" t="s">
        <v>3</v>
      </c>
      <c r="V16" s="184" t="s">
        <v>3</v>
      </c>
      <c r="W16" s="184" t="s">
        <v>3</v>
      </c>
      <c r="X16" s="184" t="s">
        <v>3</v>
      </c>
      <c r="Y16" s="184" t="s">
        <v>3</v>
      </c>
      <c r="Z16" s="184" t="s">
        <v>3</v>
      </c>
    </row>
    <row r="17" spans="1:26" ht="12.75">
      <c r="A17" s="147">
        <v>84</v>
      </c>
      <c r="B17" s="92" t="str">
        <f>VLOOKUP(A17,Etapes!$B$3:$T$200,2,FALSE)</f>
        <v>Roman TURROQUES</v>
      </c>
      <c r="C17" s="92" t="str">
        <f>VLOOKUP(A17,Etapes!$B$3:$T$200,3,FALSE)</f>
        <v>AS VILLEMUR CYCLISME (31)</v>
      </c>
      <c r="D17" s="91" t="str">
        <f>VLOOKUP(A17,Etapes!$B$3:$T$200,4,FALSE)</f>
        <v>3</v>
      </c>
      <c r="E17" s="95" t="str">
        <f>VLOOKUP(A17,Etapes!$B$3:$T$200,5,FALSE)</f>
        <v>1:59:51,45</v>
      </c>
      <c r="F17" s="98"/>
      <c r="G17" s="95" t="e">
        <f>VLOOKUP(A17,Etapes!$I$3:$M$200,5,FALSE)</f>
        <v>#N/A</v>
      </c>
      <c r="H17" s="98" t="s">
        <v>3</v>
      </c>
      <c r="I17" s="95" t="e">
        <f>VLOOKUP(A17,Etapes!$P$3:$T$200,5,FALSE)</f>
        <v>#N/A</v>
      </c>
      <c r="J17" s="98" t="s">
        <v>3</v>
      </c>
      <c r="L17" s="67">
        <v>8</v>
      </c>
      <c r="M17" s="71" t="s">
        <v>102</v>
      </c>
      <c r="N17" s="103" t="str">
        <f>F45</f>
        <v> </v>
      </c>
      <c r="O17" s="103" t="str">
        <f>H45</f>
        <v> </v>
      </c>
      <c r="P17" s="189" t="e">
        <f t="shared" si="0"/>
        <v>#VALUE!</v>
      </c>
      <c r="Q17" s="195" t="str">
        <f>J45</f>
        <v> </v>
      </c>
      <c r="R17" s="192" t="e">
        <f t="shared" si="1"/>
        <v>#VALUE!</v>
      </c>
      <c r="T17" s="181">
        <v>8</v>
      </c>
      <c r="U17" s="203" t="s">
        <v>3</v>
      </c>
      <c r="V17" s="184" t="s">
        <v>3</v>
      </c>
      <c r="W17" s="184" t="s">
        <v>3</v>
      </c>
      <c r="X17" s="184" t="s">
        <v>3</v>
      </c>
      <c r="Y17" s="184" t="s">
        <v>3</v>
      </c>
      <c r="Z17" s="184" t="s">
        <v>3</v>
      </c>
    </row>
    <row r="18" spans="1:26" ht="12.75">
      <c r="A18" s="267" t="s">
        <v>178</v>
      </c>
      <c r="B18" s="268"/>
      <c r="C18" s="268"/>
      <c r="D18" s="268"/>
      <c r="E18" s="268"/>
      <c r="F18" s="268"/>
      <c r="G18" s="268"/>
      <c r="H18" s="268"/>
      <c r="I18" s="268"/>
      <c r="J18" s="269"/>
      <c r="L18" s="67">
        <v>9</v>
      </c>
      <c r="M18" s="71" t="s">
        <v>110</v>
      </c>
      <c r="N18" s="103" t="str">
        <f>F52</f>
        <v> </v>
      </c>
      <c r="O18" s="103" t="str">
        <f>H52</f>
        <v> </v>
      </c>
      <c r="P18" s="189" t="e">
        <f t="shared" si="0"/>
        <v>#VALUE!</v>
      </c>
      <c r="Q18" s="195" t="str">
        <f>J52</f>
        <v> </v>
      </c>
      <c r="R18" s="192" t="e">
        <f t="shared" si="1"/>
        <v>#VALUE!</v>
      </c>
      <c r="T18" s="181">
        <v>9</v>
      </c>
      <c r="U18" s="203" t="s">
        <v>3</v>
      </c>
      <c r="V18" s="184" t="s">
        <v>3</v>
      </c>
      <c r="W18" s="184" t="s">
        <v>3</v>
      </c>
      <c r="X18" s="184" t="s">
        <v>3</v>
      </c>
      <c r="Y18" s="184" t="s">
        <v>3</v>
      </c>
      <c r="Z18" s="184" t="s">
        <v>3</v>
      </c>
    </row>
    <row r="19" spans="1:26" ht="12.75">
      <c r="A19" s="147">
        <v>23</v>
      </c>
      <c r="B19" s="92" t="str">
        <f>VLOOKUP(A19,Etapes!$B$3:$T$200,2,FALSE)</f>
        <v>Romain BAZALGETTE</v>
      </c>
      <c r="C19" s="92" t="str">
        <f>VLOOKUP(A19,Etapes!$B$3:$T$200,3,FALSE)</f>
        <v>FIRSTEAM (64)</v>
      </c>
      <c r="D19" s="91" t="str">
        <f>VLOOKUP(A19,Etapes!$B$3:$T$200,4,FALSE)</f>
        <v>3</v>
      </c>
      <c r="E19" s="95" t="str">
        <f>VLOOKUP(A19,Etapes!$B$3:$T$200,5,FALSE)</f>
        <v>1:59:04,21</v>
      </c>
      <c r="F19" s="197" t="s">
        <v>3</v>
      </c>
      <c r="G19" s="95" t="e">
        <f>VLOOKUP(A19,Etapes!$I$3:$M$200,5,FALSE)</f>
        <v>#N/A</v>
      </c>
      <c r="H19" s="197" t="s">
        <v>3</v>
      </c>
      <c r="I19" s="95" t="e">
        <f>VLOOKUP(A19,Etapes!$P$3:$T$200,5,FALSE)</f>
        <v>#N/A</v>
      </c>
      <c r="J19" s="197" t="s">
        <v>3</v>
      </c>
      <c r="L19" s="67">
        <v>10</v>
      </c>
      <c r="M19" s="71" t="s">
        <v>106</v>
      </c>
      <c r="N19" s="103" t="str">
        <f>F59</f>
        <v> </v>
      </c>
      <c r="O19" s="103" t="str">
        <f>H59</f>
        <v> </v>
      </c>
      <c r="P19" s="189" t="e">
        <f t="shared" si="0"/>
        <v>#VALUE!</v>
      </c>
      <c r="Q19" s="195" t="str">
        <f>J59</f>
        <v> </v>
      </c>
      <c r="R19" s="192" t="e">
        <f t="shared" si="1"/>
        <v>#VALUE!</v>
      </c>
      <c r="T19" s="181">
        <v>10</v>
      </c>
      <c r="U19" s="203" t="s">
        <v>3</v>
      </c>
      <c r="V19" s="184" t="s">
        <v>3</v>
      </c>
      <c r="W19" s="184" t="s">
        <v>3</v>
      </c>
      <c r="X19" s="184" t="s">
        <v>3</v>
      </c>
      <c r="Y19" s="184" t="s">
        <v>3</v>
      </c>
      <c r="Z19" s="184" t="s">
        <v>3</v>
      </c>
    </row>
    <row r="20" spans="1:26" ht="12.75">
      <c r="A20" s="147">
        <v>24</v>
      </c>
      <c r="B20" s="92" t="str">
        <f>VLOOKUP(A20,Etapes!$B$3:$T$200,2,FALSE)</f>
        <v>Jérémy BLANCHET</v>
      </c>
      <c r="C20" s="92" t="str">
        <f>VLOOKUP(A20,Etapes!$B$3:$T$200,3,FALSE)</f>
        <v>CASTELMAYRAN (82)</v>
      </c>
      <c r="D20" s="91" t="str">
        <f>VLOOKUP(A20,Etapes!$B$3:$T$200,4,FALSE)</f>
        <v>3</v>
      </c>
      <c r="E20" s="95" t="str">
        <f>VLOOKUP(A20,Etapes!$B$3:$T$200,5,FALSE)</f>
        <v>1:59:55,46</v>
      </c>
      <c r="F20" s="98"/>
      <c r="G20" s="95" t="e">
        <f>VLOOKUP(A20,Etapes!$I$3:$M$200,5,FALSE)</f>
        <v>#N/A</v>
      </c>
      <c r="H20" s="98" t="s">
        <v>3</v>
      </c>
      <c r="I20" s="95" t="e">
        <f>VLOOKUP(A20,Etapes!$P$3:$T$200,5,FALSE)</f>
        <v>#N/A</v>
      </c>
      <c r="J20" s="98" t="s">
        <v>3</v>
      </c>
      <c r="L20" s="67">
        <v>11</v>
      </c>
      <c r="M20" s="71" t="s">
        <v>107</v>
      </c>
      <c r="N20" s="103" t="str">
        <f>F66</f>
        <v> </v>
      </c>
      <c r="O20" s="103" t="str">
        <f>H66</f>
        <v> </v>
      </c>
      <c r="P20" s="189" t="e">
        <f t="shared" si="0"/>
        <v>#VALUE!</v>
      </c>
      <c r="Q20" s="195" t="str">
        <f>J66</f>
        <v> </v>
      </c>
      <c r="R20" s="192" t="e">
        <f t="shared" si="1"/>
        <v>#VALUE!</v>
      </c>
      <c r="T20" s="181">
        <v>11</v>
      </c>
      <c r="U20" s="203" t="s">
        <v>3</v>
      </c>
      <c r="V20" s="184" t="s">
        <v>3</v>
      </c>
      <c r="W20" s="184" t="s">
        <v>3</v>
      </c>
      <c r="X20" s="184" t="s">
        <v>3</v>
      </c>
      <c r="Y20" s="184" t="s">
        <v>3</v>
      </c>
      <c r="Z20" s="184" t="s">
        <v>3</v>
      </c>
    </row>
    <row r="21" spans="1:26" ht="12.75">
      <c r="A21" s="147">
        <v>25</v>
      </c>
      <c r="B21" s="92" t="str">
        <f>VLOOKUP(A21,Etapes!$B$3:$T$200,2,FALSE)</f>
        <v>Anthony PEFOURQUE</v>
      </c>
      <c r="C21" s="92" t="str">
        <f>VLOOKUP(A21,Etapes!$B$3:$T$200,3,FALSE)</f>
        <v>CASTELMAYRAN (82)</v>
      </c>
      <c r="D21" s="91" t="str">
        <f>VLOOKUP(A21,Etapes!$B$3:$T$200,4,FALSE)</f>
        <v>3</v>
      </c>
      <c r="E21" s="95" t="str">
        <f>VLOOKUP(A21,Etapes!$B$3:$T$200,5,FALSE)</f>
        <v>2:00:00,14</v>
      </c>
      <c r="F21" s="98"/>
      <c r="G21" s="95" t="e">
        <f>VLOOKUP(A21,Etapes!$I$3:$M$200,5,FALSE)</f>
        <v>#N/A</v>
      </c>
      <c r="H21" s="98" t="s">
        <v>3</v>
      </c>
      <c r="I21" s="95" t="e">
        <f>VLOOKUP(A21,Etapes!$P$3:$T$200,5,FALSE)</f>
        <v>#N/A</v>
      </c>
      <c r="J21" s="98" t="s">
        <v>3</v>
      </c>
      <c r="L21" s="67">
        <v>12</v>
      </c>
      <c r="M21" s="71" t="s">
        <v>105</v>
      </c>
      <c r="N21" s="103" t="str">
        <f>F71</f>
        <v> </v>
      </c>
      <c r="O21" s="103" t="str">
        <f>H71</f>
        <v> </v>
      </c>
      <c r="P21" s="189" t="e">
        <f t="shared" si="0"/>
        <v>#VALUE!</v>
      </c>
      <c r="Q21" s="195" t="str">
        <f>J71</f>
        <v> </v>
      </c>
      <c r="R21" s="192" t="e">
        <f t="shared" si="1"/>
        <v>#VALUE!</v>
      </c>
      <c r="T21" s="181">
        <v>12</v>
      </c>
      <c r="U21" s="203" t="s">
        <v>3</v>
      </c>
      <c r="V21" s="184" t="s">
        <v>3</v>
      </c>
      <c r="W21" s="184" t="s">
        <v>3</v>
      </c>
      <c r="X21" s="184" t="s">
        <v>3</v>
      </c>
      <c r="Y21" s="184" t="s">
        <v>3</v>
      </c>
      <c r="Z21" s="184" t="s">
        <v>3</v>
      </c>
    </row>
    <row r="22" spans="1:26" ht="12.75">
      <c r="A22" s="147">
        <v>26</v>
      </c>
      <c r="B22" s="92" t="str">
        <f>VLOOKUP(A22,Etapes!$B$3:$T$200,2,FALSE)</f>
        <v>Stéphane SAGE</v>
      </c>
      <c r="C22" s="92" t="str">
        <f>VLOOKUP(A22,Etapes!$B$3:$T$200,3,FALSE)</f>
        <v>CASTELMAYRAN (82)</v>
      </c>
      <c r="D22" s="91" t="str">
        <f>VLOOKUP(A22,Etapes!$B$3:$T$200,4,FALSE)</f>
        <v>3</v>
      </c>
      <c r="E22" s="95" t="str">
        <f>VLOOKUP(A22,Etapes!$B$3:$T$200,5,FALSE)</f>
        <v>2:12:19,06</v>
      </c>
      <c r="F22" s="98"/>
      <c r="G22" s="95" t="e">
        <f>VLOOKUP(A22,Etapes!$I$3:$M$200,5,FALSE)</f>
        <v>#N/A</v>
      </c>
      <c r="H22" s="98" t="s">
        <v>3</v>
      </c>
      <c r="I22" s="95" t="e">
        <f>VLOOKUP(A22,Etapes!$P$3:$T$200,5,FALSE)</f>
        <v>#N/A</v>
      </c>
      <c r="J22" s="98" t="s">
        <v>3</v>
      </c>
      <c r="L22" s="67">
        <v>13</v>
      </c>
      <c r="M22" s="71" t="s">
        <v>108</v>
      </c>
      <c r="N22" s="103" t="str">
        <f>F79</f>
        <v> </v>
      </c>
      <c r="O22" s="103" t="str">
        <f>H79</f>
        <v> </v>
      </c>
      <c r="P22" s="189" t="e">
        <f t="shared" si="0"/>
        <v>#VALUE!</v>
      </c>
      <c r="Q22" s="195" t="str">
        <f>J79</f>
        <v> </v>
      </c>
      <c r="R22" s="192" t="e">
        <f t="shared" si="1"/>
        <v>#VALUE!</v>
      </c>
      <c r="T22" s="181">
        <v>13</v>
      </c>
      <c r="U22" s="203" t="s">
        <v>3</v>
      </c>
      <c r="V22" s="184" t="s">
        <v>3</v>
      </c>
      <c r="W22" s="184" t="s">
        <v>3</v>
      </c>
      <c r="X22" s="184" t="s">
        <v>3</v>
      </c>
      <c r="Y22" s="184" t="s">
        <v>3</v>
      </c>
      <c r="Z22" s="184" t="s">
        <v>3</v>
      </c>
    </row>
    <row r="23" spans="1:26" ht="12.75">
      <c r="A23" s="147">
        <v>27</v>
      </c>
      <c r="B23" s="92" t="str">
        <f>VLOOKUP(A23,Etapes!$B$3:$T$200,2,FALSE)</f>
        <v>José CORREIA</v>
      </c>
      <c r="C23" s="92" t="str">
        <f>VLOOKUP(A23,Etapes!$B$3:$T$200,3,FALSE)</f>
        <v>CASTELMAYRAN (82)</v>
      </c>
      <c r="D23" s="91" t="str">
        <f>VLOOKUP(A23,Etapes!$B$3:$T$200,4,FALSE)</f>
        <v>3</v>
      </c>
      <c r="E23" s="95" t="str">
        <f>VLOOKUP(A23,Etapes!$B$3:$T$200,5,FALSE)</f>
        <v>1:59:53,61</v>
      </c>
      <c r="F23" s="98"/>
      <c r="G23" s="95" t="e">
        <f>VLOOKUP(A23,Etapes!$I$3:$M$200,5,FALSE)</f>
        <v>#N/A</v>
      </c>
      <c r="H23" s="98" t="s">
        <v>3</v>
      </c>
      <c r="I23" s="95" t="e">
        <f>VLOOKUP(A23,Etapes!$P$3:$T$200,5,FALSE)</f>
        <v>#N/A</v>
      </c>
      <c r="J23" s="98" t="s">
        <v>3</v>
      </c>
      <c r="L23" s="67">
        <v>14</v>
      </c>
      <c r="M23" s="71" t="s">
        <v>112</v>
      </c>
      <c r="N23" s="103" t="str">
        <f>F89</f>
        <v> </v>
      </c>
      <c r="O23" s="105" t="str">
        <f>H89</f>
        <v> </v>
      </c>
      <c r="P23" s="189" t="e">
        <f t="shared" si="0"/>
        <v>#VALUE!</v>
      </c>
      <c r="Q23" s="195" t="str">
        <f>J89</f>
        <v> </v>
      </c>
      <c r="R23" s="192" t="e">
        <f t="shared" si="1"/>
        <v>#VALUE!</v>
      </c>
      <c r="T23" s="181">
        <v>14</v>
      </c>
      <c r="U23" s="203" t="s">
        <v>3</v>
      </c>
      <c r="V23" s="184" t="s">
        <v>3</v>
      </c>
      <c r="W23" s="184" t="s">
        <v>3</v>
      </c>
      <c r="X23" s="184" t="s">
        <v>3</v>
      </c>
      <c r="Y23" s="184" t="s">
        <v>3</v>
      </c>
      <c r="Z23" s="184" t="s">
        <v>3</v>
      </c>
    </row>
    <row r="24" spans="1:26" ht="12.75">
      <c r="A24" s="147">
        <v>28</v>
      </c>
      <c r="B24" s="92" t="str">
        <f>VLOOKUP(A24,Etapes!$B$3:$T$200,2,FALSE)</f>
        <v>Nicolas MERLIER</v>
      </c>
      <c r="C24" s="92" t="str">
        <f>VLOOKUP(A24,Etapes!$B$3:$T$200,3,FALSE)</f>
        <v>CASTELMAYRAN (82)</v>
      </c>
      <c r="D24" s="91" t="str">
        <f>VLOOKUP(A24,Etapes!$B$3:$T$200,4,FALSE)</f>
        <v>3</v>
      </c>
      <c r="E24" s="95" t="str">
        <f>VLOOKUP(A24,Etapes!$B$3:$T$200,5,FALSE)</f>
        <v>2:19:24,70</v>
      </c>
      <c r="F24" s="98"/>
      <c r="G24" s="95" t="e">
        <f>VLOOKUP(A24,Etapes!$I$3:$M$200,5,FALSE)</f>
        <v>#N/A</v>
      </c>
      <c r="H24" s="98" t="s">
        <v>3</v>
      </c>
      <c r="I24" s="95" t="e">
        <f>VLOOKUP(A24,Etapes!$P$3:$T$200,5,FALSE)</f>
        <v>#N/A</v>
      </c>
      <c r="J24" s="98" t="s">
        <v>3</v>
      </c>
      <c r="L24" s="145">
        <v>15</v>
      </c>
      <c r="M24" s="72" t="s">
        <v>172</v>
      </c>
      <c r="N24" s="104" t="str">
        <f>F94</f>
        <v> </v>
      </c>
      <c r="O24" s="106" t="str">
        <f>H94</f>
        <v> </v>
      </c>
      <c r="P24" s="190" t="e">
        <f t="shared" si="0"/>
        <v>#VALUE!</v>
      </c>
      <c r="Q24" s="196" t="str">
        <f>J94</f>
        <v> </v>
      </c>
      <c r="R24" s="193" t="e">
        <f t="shared" si="1"/>
        <v>#VALUE!</v>
      </c>
      <c r="T24" s="181">
        <v>15</v>
      </c>
      <c r="U24" s="203" t="s">
        <v>3</v>
      </c>
      <c r="V24" s="184" t="s">
        <v>3</v>
      </c>
      <c r="W24" s="184" t="s">
        <v>3</v>
      </c>
      <c r="X24" s="184" t="s">
        <v>3</v>
      </c>
      <c r="Y24" s="184" t="s">
        <v>3</v>
      </c>
      <c r="Z24" s="184" t="s">
        <v>3</v>
      </c>
    </row>
    <row r="25" spans="1:10" ht="12.75">
      <c r="A25" s="267" t="s">
        <v>19</v>
      </c>
      <c r="B25" s="268"/>
      <c r="C25" s="268"/>
      <c r="D25" s="268"/>
      <c r="E25" s="268"/>
      <c r="F25" s="268"/>
      <c r="G25" s="268"/>
      <c r="H25" s="268"/>
      <c r="I25" s="268"/>
      <c r="J25" s="269"/>
    </row>
    <row r="26" spans="1:10" ht="12.75">
      <c r="A26" s="147">
        <v>7</v>
      </c>
      <c r="B26" s="92" t="str">
        <f>VLOOKUP(A26,Etapes!$B$3:$T$200,2,FALSE)</f>
        <v>Pascal CAUMONT</v>
      </c>
      <c r="C26" s="92" t="str">
        <f>VLOOKUP(A26,Etapes!$B$3:$T$200,3,FALSE)</f>
        <v>CC MADIRAN (65)</v>
      </c>
      <c r="D26" s="91" t="str">
        <f>VLOOKUP(A26,Etapes!$B$3:$T$200,4,FALSE)</f>
        <v>3</v>
      </c>
      <c r="E26" s="95" t="str">
        <f>VLOOKUP(A26,Etapes!$B$3:$T$200,5,FALSE)</f>
        <v>1:59:50,11</v>
      </c>
      <c r="F26" s="197" t="s">
        <v>3</v>
      </c>
      <c r="G26" s="95" t="e">
        <f>VLOOKUP(A26,Etapes!$I$3:$M$200,5,FALSE)</f>
        <v>#N/A</v>
      </c>
      <c r="H26" s="197" t="s">
        <v>3</v>
      </c>
      <c r="I26" s="95" t="e">
        <f>VLOOKUP(A26,Etapes!$P$3:$T$200,5,FALSE)</f>
        <v>#N/A</v>
      </c>
      <c r="J26" s="197" t="s">
        <v>3</v>
      </c>
    </row>
    <row r="27" spans="1:18" ht="12.75">
      <c r="A27" s="147">
        <v>8</v>
      </c>
      <c r="B27" s="92" t="str">
        <f>VLOOKUP(A27,Etapes!$B$3:$T$200,2,FALSE)</f>
        <v>Patrick CAYRE</v>
      </c>
      <c r="C27" s="92" t="str">
        <f>VLOOKUP(A27,Etapes!$B$3:$T$200,3,FALSE)</f>
        <v>CC MADIRAN (65)</v>
      </c>
      <c r="D27" s="91" t="str">
        <f>VLOOKUP(A27,Etapes!$B$3:$T$200,4,FALSE)</f>
        <v>3</v>
      </c>
      <c r="E27" s="95" t="str">
        <f>VLOOKUP(A27,Etapes!$B$3:$T$200,5,FALSE)</f>
        <v>1:59:41,68</v>
      </c>
      <c r="F27" s="98"/>
      <c r="G27" s="95" t="e">
        <f>VLOOKUP(A27,Etapes!$I$3:$M$200,5,FALSE)</f>
        <v>#N/A</v>
      </c>
      <c r="H27" s="98" t="s">
        <v>3</v>
      </c>
      <c r="I27" s="95" t="e">
        <f>VLOOKUP(A27,Etapes!$P$3:$T$200,5,FALSE)</f>
        <v>#N/A</v>
      </c>
      <c r="J27" s="98" t="s">
        <v>3</v>
      </c>
      <c r="M27" s="261" t="s">
        <v>191</v>
      </c>
      <c r="N27" s="262"/>
      <c r="O27" s="262"/>
      <c r="P27" s="262"/>
      <c r="Q27" s="262"/>
      <c r="R27" s="263"/>
    </row>
    <row r="28" spans="1:18" ht="12.75">
      <c r="A28" s="147">
        <v>9</v>
      </c>
      <c r="B28" s="92" t="str">
        <f>VLOOKUP(A28,Etapes!$B$3:$T$200,2,FALSE)</f>
        <v>Damien ROUX</v>
      </c>
      <c r="C28" s="92" t="str">
        <f>VLOOKUP(A28,Etapes!$B$3:$T$200,3,FALSE)</f>
        <v>CC MADIRAN (65)</v>
      </c>
      <c r="D28" s="91" t="str">
        <f>VLOOKUP(A28,Etapes!$B$3:$T$200,4,FALSE)</f>
        <v>3</v>
      </c>
      <c r="E28" s="95" t="str">
        <f>VLOOKUP(A28,Etapes!$B$3:$T$200,5,FALSE)</f>
        <v>2:12:22,74</v>
      </c>
      <c r="F28" s="98"/>
      <c r="G28" s="95" t="e">
        <f>VLOOKUP(A28,Etapes!$I$3:$M$200,5,FALSE)</f>
        <v>#N/A</v>
      </c>
      <c r="H28" s="98" t="s">
        <v>3</v>
      </c>
      <c r="I28" s="95" t="e">
        <f>VLOOKUP(A28,Etapes!$P$3:$T$200,5,FALSE)</f>
        <v>#N/A</v>
      </c>
      <c r="J28" s="98" t="s">
        <v>3</v>
      </c>
      <c r="M28" s="264"/>
      <c r="N28" s="265"/>
      <c r="O28" s="265"/>
      <c r="P28" s="265"/>
      <c r="Q28" s="265"/>
      <c r="R28" s="266"/>
    </row>
    <row r="29" spans="1:10" ht="12.75">
      <c r="A29" s="147">
        <v>10</v>
      </c>
      <c r="B29" s="92" t="str">
        <f>VLOOKUP(A29,Etapes!$B$3:$T$200,2,FALSE)</f>
        <v>Stéphane CAZALA</v>
      </c>
      <c r="C29" s="92" t="str">
        <f>VLOOKUP(A29,Etapes!$B$3:$T$200,3,FALSE)</f>
        <v>CC MADIRAN (65)</v>
      </c>
      <c r="D29" s="91" t="str">
        <f>VLOOKUP(A29,Etapes!$B$3:$T$200,4,FALSE)</f>
        <v>3</v>
      </c>
      <c r="E29" s="95" t="str">
        <f>VLOOKUP(A29,Etapes!$B$3:$T$200,5,FALSE)</f>
        <v>1:59:40,55</v>
      </c>
      <c r="F29" s="98"/>
      <c r="G29" s="95" t="e">
        <f>VLOOKUP(A29,Etapes!$I$3:$M$200,5,FALSE)</f>
        <v>#N/A</v>
      </c>
      <c r="H29" s="98" t="s">
        <v>3</v>
      </c>
      <c r="I29" s="95" t="e">
        <f>VLOOKUP(A29,Etapes!$P$3:$T$200,5,FALSE)</f>
        <v>#N/A</v>
      </c>
      <c r="J29" s="98" t="s">
        <v>3</v>
      </c>
    </row>
    <row r="30" spans="1:10" ht="12.75">
      <c r="A30" s="267" t="s">
        <v>179</v>
      </c>
      <c r="B30" s="268"/>
      <c r="C30" s="268"/>
      <c r="D30" s="268"/>
      <c r="E30" s="268"/>
      <c r="F30" s="268"/>
      <c r="G30" s="268"/>
      <c r="H30" s="268"/>
      <c r="I30" s="268"/>
      <c r="J30" s="269"/>
    </row>
    <row r="31" spans="1:10" ht="12.75">
      <c r="A31" s="147">
        <v>71</v>
      </c>
      <c r="B31" s="92" t="str">
        <f>VLOOKUP(A31,Etapes!$B$3:$T$200,2,FALSE)</f>
        <v>Kévin BYERS</v>
      </c>
      <c r="C31" s="92" t="str">
        <f>VLOOKUP(A31,Etapes!$B$3:$T$200,3,FALSE)</f>
        <v>COUSERANS (09)</v>
      </c>
      <c r="D31" s="91" t="str">
        <f>VLOOKUP(A31,Etapes!$B$3:$T$200,4,FALSE)</f>
        <v>3</v>
      </c>
      <c r="E31" s="95" t="str">
        <f>VLOOKUP(A31,Etapes!$B$3:$T$200,5,FALSE)</f>
        <v>2:03:57,36</v>
      </c>
      <c r="F31" s="197" t="s">
        <v>3</v>
      </c>
      <c r="G31" s="95" t="e">
        <f>VLOOKUP(A31,Etapes!$I$3:$M$200,5,FALSE)</f>
        <v>#N/A</v>
      </c>
      <c r="H31" s="197" t="s">
        <v>3</v>
      </c>
      <c r="I31" s="95" t="e">
        <f>VLOOKUP(A31,Etapes!$P$3:$T$200,5,FALSE)</f>
        <v>#N/A</v>
      </c>
      <c r="J31" s="197" t="s">
        <v>3</v>
      </c>
    </row>
    <row r="32" spans="1:10" ht="12.75">
      <c r="A32" s="147">
        <v>72</v>
      </c>
      <c r="B32" s="92" t="str">
        <f>VLOOKUP(A32,Etapes!$B$3:$T$200,2,FALSE)</f>
        <v>Stéphane LOUBET</v>
      </c>
      <c r="C32" s="92" t="str">
        <f>VLOOKUP(A32,Etapes!$B$3:$T$200,3,FALSE)</f>
        <v>COUSERANS (09)</v>
      </c>
      <c r="D32" s="91" t="str">
        <f>VLOOKUP(A32,Etapes!$B$3:$T$200,4,FALSE)</f>
        <v>3</v>
      </c>
      <c r="E32" s="95" t="str">
        <f>VLOOKUP(A32,Etapes!$B$3:$T$200,5,FALSE)</f>
        <v>2:00:04,49</v>
      </c>
      <c r="F32" s="98"/>
      <c r="G32" s="95" t="e">
        <f>VLOOKUP(A32,Etapes!$I$3:$M$200,5,FALSE)</f>
        <v>#N/A</v>
      </c>
      <c r="H32" s="98" t="s">
        <v>3</v>
      </c>
      <c r="I32" s="95" t="e">
        <f>VLOOKUP(A32,Etapes!$P$3:$T$200,5,FALSE)</f>
        <v>#N/A</v>
      </c>
      <c r="J32" s="98" t="s">
        <v>3</v>
      </c>
    </row>
    <row r="33" spans="1:10" ht="12.75">
      <c r="A33" s="147">
        <v>73</v>
      </c>
      <c r="B33" s="92" t="str">
        <f>VLOOKUP(A33,Etapes!$B$3:$T$200,2,FALSE)</f>
        <v>Adrien NOYES</v>
      </c>
      <c r="C33" s="92" t="str">
        <f>VLOOKUP(A33,Etapes!$B$3:$T$200,3,FALSE)</f>
        <v>COUSERANS (09)</v>
      </c>
      <c r="D33" s="91" t="str">
        <f>VLOOKUP(A33,Etapes!$B$3:$T$200,4,FALSE)</f>
        <v>3</v>
      </c>
      <c r="E33" s="95" t="str">
        <f>VLOOKUP(A33,Etapes!$B$3:$T$200,5,FALSE)</f>
        <v>1:59:39,68</v>
      </c>
      <c r="F33" s="98"/>
      <c r="G33" s="95" t="e">
        <f>VLOOKUP(A33,Etapes!$I$3:$M$200,5,FALSE)</f>
        <v>#N/A</v>
      </c>
      <c r="H33" s="98" t="s">
        <v>3</v>
      </c>
      <c r="I33" s="95" t="e">
        <f>VLOOKUP(A33,Etapes!$P$3:$T$200,5,FALSE)</f>
        <v>#N/A</v>
      </c>
      <c r="J33" s="98" t="s">
        <v>3</v>
      </c>
    </row>
    <row r="34" spans="1:10" ht="12.75">
      <c r="A34" s="147">
        <v>74</v>
      </c>
      <c r="B34" s="92" t="str">
        <f>VLOOKUP(A34,Etapes!$B$3:$T$200,2,FALSE)</f>
        <v>Sébastien CHAPELET</v>
      </c>
      <c r="C34" s="92" t="str">
        <f>VLOOKUP(A34,Etapes!$B$3:$T$200,3,FALSE)</f>
        <v>COUSERANS (09)</v>
      </c>
      <c r="D34" s="91" t="str">
        <f>VLOOKUP(A34,Etapes!$B$3:$T$200,4,FALSE)</f>
        <v>3</v>
      </c>
      <c r="E34" s="95" t="str">
        <f>VLOOKUP(A34,Etapes!$B$3:$T$200,5,FALSE)</f>
        <v>1:59:47,77</v>
      </c>
      <c r="F34" s="98"/>
      <c r="G34" s="95" t="e">
        <f>VLOOKUP(A34,Etapes!$I$3:$M$200,5,FALSE)</f>
        <v>#N/A</v>
      </c>
      <c r="H34" s="98" t="s">
        <v>3</v>
      </c>
      <c r="I34" s="95" t="e">
        <f>VLOOKUP(A34,Etapes!$P$3:$T$200,5,FALSE)</f>
        <v>#N/A</v>
      </c>
      <c r="J34" s="98" t="s">
        <v>3</v>
      </c>
    </row>
    <row r="35" spans="1:10" ht="12.75">
      <c r="A35" s="147">
        <v>75</v>
      </c>
      <c r="B35" s="92" t="str">
        <f>VLOOKUP(A35,Etapes!$B$3:$T$200,2,FALSE)</f>
        <v>Jérôme DANDINE</v>
      </c>
      <c r="C35" s="92" t="str">
        <f>VLOOKUP(A35,Etapes!$B$3:$T$200,3,FALSE)</f>
        <v>COUSERANS (09)</v>
      </c>
      <c r="D35" s="91" t="str">
        <f>VLOOKUP(A35,Etapes!$B$3:$T$200,4,FALSE)</f>
        <v>3</v>
      </c>
      <c r="E35" s="95" t="str">
        <f>VLOOKUP(A35,Etapes!$B$3:$T$200,5,FALSE)</f>
        <v>2:12:17,71</v>
      </c>
      <c r="F35" s="98"/>
      <c r="G35" s="95" t="e">
        <f>VLOOKUP(A35,Etapes!$I$3:$M$200,5,FALSE)</f>
        <v>#N/A</v>
      </c>
      <c r="H35" s="98" t="s">
        <v>3</v>
      </c>
      <c r="I35" s="95" t="e">
        <f>VLOOKUP(A35,Etapes!$P$3:$T$200,5,FALSE)</f>
        <v>#N/A</v>
      </c>
      <c r="J35" s="98" t="s">
        <v>3</v>
      </c>
    </row>
    <row r="36" spans="1:10" ht="12.75">
      <c r="A36" s="267" t="s">
        <v>180</v>
      </c>
      <c r="B36" s="268"/>
      <c r="C36" s="268"/>
      <c r="D36" s="268"/>
      <c r="E36" s="268"/>
      <c r="F36" s="268"/>
      <c r="G36" s="268"/>
      <c r="H36" s="268"/>
      <c r="I36" s="268"/>
      <c r="J36" s="269"/>
    </row>
    <row r="37" spans="1:10" ht="12.75">
      <c r="A37" s="147">
        <v>29</v>
      </c>
      <c r="B37" s="92" t="str">
        <f>VLOOKUP(A37,Etapes!$B$3:$T$200,2,FALSE)</f>
        <v>Bruno BELLUCCI</v>
      </c>
      <c r="C37" s="92" t="str">
        <f>VLOOKUP(A37,Etapes!$B$3:$T$200,3,FALSE)</f>
        <v>ECSL PERTUIS (84)</v>
      </c>
      <c r="D37" s="91" t="str">
        <f>VLOOKUP(A37,Etapes!$B$3:$T$200,4,FALSE)</f>
        <v>3</v>
      </c>
      <c r="E37" s="95" t="str">
        <f>VLOOKUP(A37,Etapes!$B$3:$T$200,5,FALSE)</f>
        <v>2:01:54,57</v>
      </c>
      <c r="F37" s="197" t="s">
        <v>3</v>
      </c>
      <c r="G37" s="95" t="e">
        <f>VLOOKUP(A37,Etapes!$I$3:$M$200,5,FALSE)</f>
        <v>#N/A</v>
      </c>
      <c r="H37" s="197" t="s">
        <v>3</v>
      </c>
      <c r="I37" s="95" t="e">
        <f>VLOOKUP(A37,Etapes!$P$3:$T$200,5,FALSE)</f>
        <v>#N/A</v>
      </c>
      <c r="J37" s="197" t="s">
        <v>3</v>
      </c>
    </row>
    <row r="38" spans="1:12" ht="12.75">
      <c r="A38" s="147">
        <v>30</v>
      </c>
      <c r="B38" s="92" t="str">
        <f>VLOOKUP(A38,Etapes!$B$3:$T$200,2,FALSE)</f>
        <v>Bruno CAVELIER</v>
      </c>
      <c r="C38" s="92" t="str">
        <f>VLOOKUP(A38,Etapes!$B$3:$T$200,3,FALSE)</f>
        <v>ECSL PERTUIS (84)</v>
      </c>
      <c r="D38" s="91" t="str">
        <f>VLOOKUP(A38,Etapes!$B$3:$T$200,4,FALSE)</f>
        <v>3</v>
      </c>
      <c r="E38" s="95" t="str">
        <f>VLOOKUP(A38,Etapes!$B$3:$T$200,5,FALSE)</f>
        <v>1:59:48,37</v>
      </c>
      <c r="F38" s="98"/>
      <c r="G38" s="95" t="e">
        <f>VLOOKUP(A38,Etapes!$I$3:$M$200,5,FALSE)</f>
        <v>#N/A</v>
      </c>
      <c r="H38" s="98" t="s">
        <v>3</v>
      </c>
      <c r="I38" s="95" t="e">
        <f>VLOOKUP(A38,Etapes!$P$3:$T$200,5,FALSE)</f>
        <v>#N/A</v>
      </c>
      <c r="J38" s="98" t="s">
        <v>3</v>
      </c>
      <c r="L38" s="8"/>
    </row>
    <row r="39" spans="1:10" ht="12.75">
      <c r="A39" s="147">
        <v>31</v>
      </c>
      <c r="B39" s="92" t="str">
        <f>VLOOKUP(A39,Etapes!$B$3:$T$200,2,FALSE)</f>
        <v>Alexandre FALINI</v>
      </c>
      <c r="C39" s="92" t="str">
        <f>VLOOKUP(A39,Etapes!$B$3:$T$200,3,FALSE)</f>
        <v>ECSL PERTUIS (84)</v>
      </c>
      <c r="D39" s="91" t="str">
        <f>VLOOKUP(A39,Etapes!$B$3:$T$200,4,FALSE)</f>
        <v>3</v>
      </c>
      <c r="E39" s="95" t="str">
        <f>VLOOKUP(A39,Etapes!$B$3:$T$200,5,FALSE)</f>
        <v>1:59:43,63</v>
      </c>
      <c r="F39" s="98"/>
      <c r="G39" s="95" t="e">
        <f>VLOOKUP(A39,Etapes!$I$3:$M$200,5,FALSE)</f>
        <v>#N/A</v>
      </c>
      <c r="H39" s="98" t="s">
        <v>3</v>
      </c>
      <c r="I39" s="95" t="e">
        <f>VLOOKUP(A39,Etapes!$P$3:$T$200,5,FALSE)</f>
        <v>#N/A</v>
      </c>
      <c r="J39" s="98" t="s">
        <v>3</v>
      </c>
    </row>
    <row r="40" spans="1:12" ht="12.75">
      <c r="A40" s="147">
        <v>32</v>
      </c>
      <c r="B40" s="92" t="str">
        <f>VLOOKUP(A40,Etapes!$B$3:$T$200,2,FALSE)</f>
        <v>Jean-François GOERGEN</v>
      </c>
      <c r="C40" s="92" t="str">
        <f>VLOOKUP(A40,Etapes!$B$3:$T$200,3,FALSE)</f>
        <v>ECSL PERTUIS (84)</v>
      </c>
      <c r="D40" s="91" t="str">
        <f>VLOOKUP(A40,Etapes!$B$3:$T$200,4,FALSE)</f>
        <v>3</v>
      </c>
      <c r="E40" s="95" t="str">
        <f>VLOOKUP(A40,Etapes!$B$3:$T$200,5,FALSE)</f>
        <v>2:12:17,13</v>
      </c>
      <c r="F40" s="98"/>
      <c r="G40" s="95" t="e">
        <f>VLOOKUP(A40,Etapes!$I$3:$M$200,5,FALSE)</f>
        <v>#N/A</v>
      </c>
      <c r="H40" s="98" t="s">
        <v>3</v>
      </c>
      <c r="I40" s="95" t="e">
        <f>VLOOKUP(A40,Etapes!$P$3:$T$200,5,FALSE)</f>
        <v>#N/A</v>
      </c>
      <c r="J40" s="98" t="s">
        <v>3</v>
      </c>
      <c r="L40" s="8"/>
    </row>
    <row r="41" spans="1:10" ht="12.75">
      <c r="A41" s="147">
        <v>33</v>
      </c>
      <c r="B41" s="92" t="str">
        <f>VLOOKUP(A41,Etapes!$B$3:$T$200,2,FALSE)</f>
        <v>Sébastien KOSEK</v>
      </c>
      <c r="C41" s="92" t="str">
        <f>VLOOKUP(A41,Etapes!$B$3:$T$200,3,FALSE)</f>
        <v>ECSL PERTUIS (84)</v>
      </c>
      <c r="D41" s="91" t="str">
        <f>VLOOKUP(A41,Etapes!$B$3:$T$200,4,FALSE)</f>
        <v>3</v>
      </c>
      <c r="E41" s="95" t="str">
        <f>VLOOKUP(A41,Etapes!$B$3:$T$200,5,FALSE)</f>
        <v>1:59:45,19</v>
      </c>
      <c r="F41" s="98"/>
      <c r="G41" s="95" t="e">
        <f>VLOOKUP(A41,Etapes!$I$3:$M$200,5,FALSE)</f>
        <v>#N/A</v>
      </c>
      <c r="H41" s="98" t="s">
        <v>3</v>
      </c>
      <c r="I41" s="95" t="e">
        <f>VLOOKUP(A41,Etapes!$P$3:$T$200,5,FALSE)</f>
        <v>#N/A</v>
      </c>
      <c r="J41" s="98" t="s">
        <v>3</v>
      </c>
    </row>
    <row r="42" spans="1:12" ht="12.75">
      <c r="A42" s="147">
        <v>34</v>
      </c>
      <c r="B42" s="92" t="str">
        <f>VLOOKUP(A42,Etapes!$B$3:$T$200,2,FALSE)</f>
        <v>Gilles MONTAGNOL</v>
      </c>
      <c r="C42" s="92" t="str">
        <f>VLOOKUP(A42,Etapes!$B$3:$T$200,3,FALSE)</f>
        <v>ECSL PERTUIS (84)</v>
      </c>
      <c r="D42" s="91" t="str">
        <f>VLOOKUP(A42,Etapes!$B$3:$T$200,4,FALSE)</f>
        <v>3</v>
      </c>
      <c r="E42" s="95" t="str">
        <f>VLOOKUP(A42,Etapes!$B$3:$T$200,5,FALSE)</f>
        <v>1:59:42,95</v>
      </c>
      <c r="F42" s="98"/>
      <c r="G42" s="95" t="e">
        <f>VLOOKUP(A42,Etapes!$I$3:$M$200,5,FALSE)</f>
        <v>#N/A</v>
      </c>
      <c r="H42" s="98" t="s">
        <v>3</v>
      </c>
      <c r="I42" s="95" t="e">
        <f>VLOOKUP(A42,Etapes!$P$3:$T$200,5,FALSE)</f>
        <v>#N/A</v>
      </c>
      <c r="J42" s="98" t="s">
        <v>3</v>
      </c>
      <c r="L42" s="8"/>
    </row>
    <row r="43" spans="1:10" ht="12.75">
      <c r="A43" s="147">
        <v>35</v>
      </c>
      <c r="B43" s="92" t="str">
        <f>VLOOKUP(A43,Etapes!$B$3:$T$200,2,FALSE)</f>
        <v>Emmanuel PIOLI</v>
      </c>
      <c r="C43" s="92" t="str">
        <f>VLOOKUP(A43,Etapes!$B$3:$T$200,3,FALSE)</f>
        <v>ECSL PERTUIS (84)</v>
      </c>
      <c r="D43" s="91" t="str">
        <f>VLOOKUP(A43,Etapes!$B$3:$T$200,4,FALSE)</f>
        <v>3</v>
      </c>
      <c r="E43" s="95" t="str">
        <f>VLOOKUP(A43,Etapes!$B$3:$T$200,5,FALSE)</f>
        <v>2:01:58,80</v>
      </c>
      <c r="F43" s="98"/>
      <c r="G43" s="95" t="e">
        <f>VLOOKUP(A43,Etapes!$I$3:$M$200,5,FALSE)</f>
        <v>#N/A</v>
      </c>
      <c r="H43" s="98" t="s">
        <v>3</v>
      </c>
      <c r="I43" s="95" t="e">
        <f>VLOOKUP(A43,Etapes!$P$3:$T$200,5,FALSE)</f>
        <v>#N/A</v>
      </c>
      <c r="J43" s="98" t="s">
        <v>3</v>
      </c>
    </row>
    <row r="44" spans="1:12" ht="12.75">
      <c r="A44" s="267" t="s">
        <v>181</v>
      </c>
      <c r="B44" s="268"/>
      <c r="C44" s="268"/>
      <c r="D44" s="268"/>
      <c r="E44" s="268"/>
      <c r="F44" s="268"/>
      <c r="G44" s="268"/>
      <c r="H44" s="268"/>
      <c r="I44" s="268"/>
      <c r="J44" s="269"/>
      <c r="L44" s="8"/>
    </row>
    <row r="45" spans="1:10" ht="12.75">
      <c r="A45" s="147">
        <v>16</v>
      </c>
      <c r="B45" s="92" t="str">
        <f>VLOOKUP(A45,Etapes!$B$3:$T$200,2,FALSE)</f>
        <v>Martin CASEMAJOR</v>
      </c>
      <c r="C45" s="92" t="str">
        <f>VLOOKUP(A45,Etapes!$B$3:$T$200,3,FALSE)</f>
        <v>FIRSTEAM (64)</v>
      </c>
      <c r="D45" s="91" t="str">
        <f>VLOOKUP(A45,Etapes!$B$3:$T$200,4,FALSE)</f>
        <v>3</v>
      </c>
      <c r="E45" s="95" t="str">
        <f>VLOOKUP(A45,Etapes!$B$3:$T$200,5,FALSE)</f>
        <v>1:59:44,83</v>
      </c>
      <c r="F45" s="197" t="s">
        <v>3</v>
      </c>
      <c r="G45" s="95" t="e">
        <f>VLOOKUP(A45,Etapes!$I$3:$M$200,5,FALSE)</f>
        <v>#N/A</v>
      </c>
      <c r="H45" s="197" t="s">
        <v>3</v>
      </c>
      <c r="I45" s="95" t="e">
        <f>VLOOKUP(A45,Etapes!$P$3:$T$200,5,FALSE)</f>
        <v>#N/A</v>
      </c>
      <c r="J45" s="197" t="s">
        <v>3</v>
      </c>
    </row>
    <row r="46" spans="1:12" ht="12.75">
      <c r="A46" s="147">
        <v>18</v>
      </c>
      <c r="B46" s="92" t="str">
        <f>VLOOKUP(A46,Etapes!$B$3:$T$200,2,FALSE)</f>
        <v>Julien DUPONT</v>
      </c>
      <c r="C46" s="92" t="str">
        <f>VLOOKUP(A46,Etapes!$B$3:$T$200,3,FALSE)</f>
        <v>FIRSTEAM (64)</v>
      </c>
      <c r="D46" s="91" t="str">
        <f>VLOOKUP(A46,Etapes!$B$3:$T$200,4,FALSE)</f>
        <v>3</v>
      </c>
      <c r="E46" s="95" t="str">
        <f>VLOOKUP(A46,Etapes!$B$3:$T$200,5,FALSE)</f>
        <v>1:59:59,56</v>
      </c>
      <c r="F46" s="98"/>
      <c r="G46" s="95" t="e">
        <f>VLOOKUP(A46,Etapes!$I$3:$M$200,5,FALSE)</f>
        <v>#N/A</v>
      </c>
      <c r="H46" s="98" t="s">
        <v>3</v>
      </c>
      <c r="I46" s="95" t="e">
        <f>VLOOKUP(A46,Etapes!$P$3:$T$200,5,FALSE)</f>
        <v>#N/A</v>
      </c>
      <c r="J46" s="98" t="s">
        <v>3</v>
      </c>
      <c r="L46" s="8"/>
    </row>
    <row r="47" spans="1:10" ht="12.75">
      <c r="A47" s="147">
        <v>19</v>
      </c>
      <c r="B47" s="92" t="str">
        <f>VLOOKUP(A47,Etapes!$B$3:$T$200,2,FALSE)</f>
        <v>Nicolas GLACIAL</v>
      </c>
      <c r="C47" s="92" t="str">
        <f>VLOOKUP(A47,Etapes!$B$3:$T$200,3,FALSE)</f>
        <v>FIRSTEAM (64)</v>
      </c>
      <c r="D47" s="91" t="str">
        <f>VLOOKUP(A47,Etapes!$B$3:$T$200,4,FALSE)</f>
        <v>3</v>
      </c>
      <c r="E47" s="95" t="str">
        <f>VLOOKUP(A47,Etapes!$B$3:$T$200,5,FALSE)</f>
        <v>1:59:52,28</v>
      </c>
      <c r="F47" s="98"/>
      <c r="G47" s="95" t="e">
        <f>VLOOKUP(A47,Etapes!$I$3:$M$200,5,FALSE)</f>
        <v>#N/A</v>
      </c>
      <c r="H47" s="98" t="s">
        <v>3</v>
      </c>
      <c r="I47" s="95" t="e">
        <f>VLOOKUP(A47,Etapes!$P$3:$T$200,5,FALSE)</f>
        <v>#N/A</v>
      </c>
      <c r="J47" s="98" t="s">
        <v>3</v>
      </c>
    </row>
    <row r="48" spans="1:12" ht="12.75">
      <c r="A48" s="147">
        <v>20</v>
      </c>
      <c r="B48" s="92" t="str">
        <f>VLOOKUP(A48,Etapes!$B$3:$T$200,2,FALSE)</f>
        <v>Julien CHEVERRY</v>
      </c>
      <c r="C48" s="92" t="str">
        <f>VLOOKUP(A48,Etapes!$B$3:$T$200,3,FALSE)</f>
        <v>FIRSTEAM (64)</v>
      </c>
      <c r="D48" s="91" t="str">
        <f>VLOOKUP(A48,Etapes!$B$3:$T$200,4,FALSE)</f>
        <v>3</v>
      </c>
      <c r="E48" s="95" t="str">
        <f>VLOOKUP(A48,Etapes!$B$3:$T$200,5,FALSE)</f>
        <v>1:59:50,05</v>
      </c>
      <c r="F48" s="98"/>
      <c r="G48" s="95" t="e">
        <f>VLOOKUP(A48,Etapes!$I$3:$M$200,5,FALSE)</f>
        <v>#N/A</v>
      </c>
      <c r="H48" s="98" t="s">
        <v>3</v>
      </c>
      <c r="I48" s="95" t="e">
        <f>VLOOKUP(A48,Etapes!$P$3:$T$200,5,FALSE)</f>
        <v>#N/A</v>
      </c>
      <c r="J48" s="98" t="s">
        <v>3</v>
      </c>
      <c r="L48" s="8"/>
    </row>
    <row r="49" spans="1:12" ht="12.75">
      <c r="A49" s="147">
        <v>21</v>
      </c>
      <c r="B49" s="92" t="str">
        <f>VLOOKUP(A49,Etapes!$B$3:$T$200,2,FALSE)</f>
        <v>Vincent KERLIZIN</v>
      </c>
      <c r="C49" s="92" t="str">
        <f>VLOOKUP(A49,Etapes!$B$3:$T$200,3,FALSE)</f>
        <v>FIRSTEAM (64)</v>
      </c>
      <c r="D49" s="91" t="str">
        <f>VLOOKUP(A49,Etapes!$B$3:$T$200,4,FALSE)</f>
        <v>3</v>
      </c>
      <c r="E49" s="95" t="str">
        <f>VLOOKUP(A49,Etapes!$B$3:$T$200,5,FALSE)</f>
        <v>1:59:43,83</v>
      </c>
      <c r="F49" s="98"/>
      <c r="G49" s="95" t="e">
        <f>VLOOKUP(A49,Etapes!$I$3:$M$200,5,FALSE)</f>
        <v>#N/A</v>
      </c>
      <c r="H49" s="98" t="s">
        <v>3</v>
      </c>
      <c r="I49" s="95" t="e">
        <f>VLOOKUP(A49,Etapes!$P$3:$T$200,5,FALSE)</f>
        <v>#N/A</v>
      </c>
      <c r="J49" s="98" t="s">
        <v>3</v>
      </c>
      <c r="L49" s="8"/>
    </row>
    <row r="50" spans="1:10" ht="12.75">
      <c r="A50" s="147">
        <v>22</v>
      </c>
      <c r="B50" s="92" t="str">
        <f>VLOOKUP(A50,Etapes!$B$3:$T$200,2,FALSE)</f>
        <v>Mathieu ISSERT</v>
      </c>
      <c r="C50" s="92" t="str">
        <f>VLOOKUP(A50,Etapes!$B$3:$T$200,3,FALSE)</f>
        <v>FIRSTEAM (64)</v>
      </c>
      <c r="D50" s="91" t="str">
        <f>VLOOKUP(A50,Etapes!$B$3:$T$200,4,FALSE)</f>
        <v>3</v>
      </c>
      <c r="E50" s="95" t="str">
        <f>VLOOKUP(A50,Etapes!$B$3:$T$200,5,FALSE)</f>
        <v>1:59:47,93</v>
      </c>
      <c r="F50" s="98"/>
      <c r="G50" s="95" t="e">
        <f>VLOOKUP(A50,Etapes!$I$3:$M$200,5,FALSE)</f>
        <v>#N/A</v>
      </c>
      <c r="H50" s="98" t="s">
        <v>3</v>
      </c>
      <c r="I50" s="95" t="e">
        <f>VLOOKUP(A50,Etapes!$P$3:$T$200,5,FALSE)</f>
        <v>#N/A</v>
      </c>
      <c r="J50" s="98" t="s">
        <v>3</v>
      </c>
    </row>
    <row r="51" spans="1:12" ht="12.75">
      <c r="A51" s="267" t="s">
        <v>182</v>
      </c>
      <c r="B51" s="268"/>
      <c r="C51" s="268"/>
      <c r="D51" s="268"/>
      <c r="E51" s="268"/>
      <c r="F51" s="268"/>
      <c r="G51" s="268"/>
      <c r="H51" s="268"/>
      <c r="I51" s="268"/>
      <c r="J51" s="269"/>
      <c r="L51" s="8"/>
    </row>
    <row r="52" spans="1:10" ht="12.75">
      <c r="A52" s="147">
        <v>76</v>
      </c>
      <c r="B52" s="92" t="str">
        <f>VLOOKUP(A52,Etapes!$B$3:$T$200,2,FALSE)</f>
        <v>Jérémie DOTTO</v>
      </c>
      <c r="C52" s="92" t="str">
        <f>VLOOKUP(A52,Etapes!$B$3:$T$200,3,FALSE)</f>
        <v>LE FOUSSERET (31)</v>
      </c>
      <c r="D52" s="91" t="str">
        <f>VLOOKUP(A52,Etapes!$B$3:$T$200,4,FALSE)</f>
        <v>3</v>
      </c>
      <c r="E52" s="95" t="str">
        <f>VLOOKUP(A52,Etapes!$B$3:$T$200,5,FALSE)</f>
        <v>1:59:44,37</v>
      </c>
      <c r="F52" s="197" t="s">
        <v>3</v>
      </c>
      <c r="G52" s="95" t="e">
        <f>VLOOKUP(A52,Etapes!$I$3:$M$200,5,FALSE)</f>
        <v>#N/A</v>
      </c>
      <c r="H52" s="197" t="s">
        <v>3</v>
      </c>
      <c r="I52" s="95" t="e">
        <f>VLOOKUP(A52,Etapes!$P$3:$T$200,5,FALSE)</f>
        <v>#N/A</v>
      </c>
      <c r="J52" s="197" t="s">
        <v>3</v>
      </c>
    </row>
    <row r="53" spans="1:12" ht="12.75">
      <c r="A53" s="147">
        <v>77</v>
      </c>
      <c r="B53" s="92" t="str">
        <f>VLOOKUP(A53,Etapes!$B$3:$T$200,2,FALSE)</f>
        <v>Nicolas MARTIN</v>
      </c>
      <c r="C53" s="92" t="str">
        <f>VLOOKUP(A53,Etapes!$B$3:$T$200,3,FALSE)</f>
        <v>LE FOUSSERET (31)</v>
      </c>
      <c r="D53" s="91" t="str">
        <f>VLOOKUP(A53,Etapes!$B$3:$T$200,4,FALSE)</f>
        <v>3</v>
      </c>
      <c r="E53" s="95" t="str">
        <f>VLOOKUP(A53,Etapes!$B$3:$T$200,5,FALSE)</f>
        <v>1:59:04,77</v>
      </c>
      <c r="F53" s="98"/>
      <c r="G53" s="95" t="e">
        <f>VLOOKUP(A53,Etapes!$I$3:$M$200,5,FALSE)</f>
        <v>#N/A</v>
      </c>
      <c r="H53" s="98" t="s">
        <v>3</v>
      </c>
      <c r="I53" s="95" t="e">
        <f>VLOOKUP(A53,Etapes!$P$3:$T$200,5,FALSE)</f>
        <v>#N/A</v>
      </c>
      <c r="J53" s="98" t="s">
        <v>3</v>
      </c>
      <c r="L53" s="8"/>
    </row>
    <row r="54" spans="1:10" ht="12.75">
      <c r="A54" s="147">
        <v>78</v>
      </c>
      <c r="B54" s="92" t="str">
        <f>VLOOKUP(A54,Etapes!$B$3:$T$200,2,FALSE)</f>
        <v>Daniel MIQUEL</v>
      </c>
      <c r="C54" s="92" t="str">
        <f>VLOOKUP(A54,Etapes!$B$3:$T$200,3,FALSE)</f>
        <v>LE FOUSSERET (31)</v>
      </c>
      <c r="D54" s="91" t="str">
        <f>VLOOKUP(A54,Etapes!$B$3:$T$200,4,FALSE)</f>
        <v>3</v>
      </c>
      <c r="E54" s="95" t="str">
        <f>VLOOKUP(A54,Etapes!$B$3:$T$200,5,FALSE)</f>
        <v>1:59:45,34</v>
      </c>
      <c r="F54" s="98"/>
      <c r="G54" s="95" t="e">
        <f>VLOOKUP(A54,Etapes!$I$3:$M$200,5,FALSE)</f>
        <v>#N/A</v>
      </c>
      <c r="H54" s="98" t="s">
        <v>3</v>
      </c>
      <c r="I54" s="95" t="e">
        <f>VLOOKUP(A54,Etapes!$P$3:$T$200,5,FALSE)</f>
        <v>#N/A</v>
      </c>
      <c r="J54" s="98" t="s">
        <v>3</v>
      </c>
    </row>
    <row r="55" spans="1:12" ht="12.75">
      <c r="A55" s="147">
        <v>79</v>
      </c>
      <c r="B55" s="92" t="str">
        <f>VLOOKUP(A55,Etapes!$B$3:$T$200,2,FALSE)</f>
        <v>Dorian SEVIN</v>
      </c>
      <c r="C55" s="92" t="str">
        <f>VLOOKUP(A55,Etapes!$B$3:$T$200,3,FALSE)</f>
        <v>LE FOUSSERET (31)</v>
      </c>
      <c r="D55" s="91" t="str">
        <f>VLOOKUP(A55,Etapes!$B$3:$T$200,4,FALSE)</f>
        <v>3</v>
      </c>
      <c r="E55" s="95" t="str">
        <f>VLOOKUP(A55,Etapes!$B$3:$T$200,5,FALSE)</f>
        <v>1:59:50,07</v>
      </c>
      <c r="F55" s="98"/>
      <c r="G55" s="95" t="e">
        <f>VLOOKUP(A55,Etapes!$I$3:$M$200,5,FALSE)</f>
        <v>#N/A</v>
      </c>
      <c r="H55" s="98" t="s">
        <v>3</v>
      </c>
      <c r="I55" s="95" t="e">
        <f>VLOOKUP(A55,Etapes!$P$3:$T$200,5,FALSE)</f>
        <v>#N/A</v>
      </c>
      <c r="J55" s="98" t="s">
        <v>3</v>
      </c>
      <c r="L55" s="8"/>
    </row>
    <row r="56" spans="1:10" ht="12.75">
      <c r="A56" s="147">
        <v>80</v>
      </c>
      <c r="B56" s="92" t="str">
        <f>VLOOKUP(A56,Etapes!$B$3:$T$200,2,FALSE)</f>
        <v>Clément TISSIE GRANIER</v>
      </c>
      <c r="C56" s="92" t="str">
        <f>VLOOKUP(A56,Etapes!$B$3:$T$200,3,FALSE)</f>
        <v>LE FOUSSERET (31)</v>
      </c>
      <c r="D56" s="91" t="str">
        <f>VLOOKUP(A56,Etapes!$B$3:$T$200,4,FALSE)</f>
        <v>3</v>
      </c>
      <c r="E56" s="95" t="str">
        <f>VLOOKUP(A56,Etapes!$B$3:$T$200,5,FALSE)</f>
        <v>1:59:40,07</v>
      </c>
      <c r="F56" s="98"/>
      <c r="G56" s="95" t="e">
        <f>VLOOKUP(A56,Etapes!$I$3:$M$200,5,FALSE)</f>
        <v>#N/A</v>
      </c>
      <c r="H56" s="98" t="s">
        <v>3</v>
      </c>
      <c r="I56" s="95" t="e">
        <f>VLOOKUP(A56,Etapes!$P$3:$T$200,5,FALSE)</f>
        <v>#N/A</v>
      </c>
      <c r="J56" s="98" t="s">
        <v>3</v>
      </c>
    </row>
    <row r="57" spans="1:12" ht="12.75">
      <c r="A57" s="147">
        <v>81</v>
      </c>
      <c r="B57" s="92" t="str">
        <f>VLOOKUP(A57,Etapes!$B$3:$T$200,2,FALSE)</f>
        <v>Lucas VEYSSET</v>
      </c>
      <c r="C57" s="92" t="str">
        <f>VLOOKUP(A57,Etapes!$B$3:$T$200,3,FALSE)</f>
        <v>LE FOUSSERET (31)</v>
      </c>
      <c r="D57" s="91" t="str">
        <f>VLOOKUP(A57,Etapes!$B$3:$T$200,4,FALSE)</f>
        <v>2</v>
      </c>
      <c r="E57" s="95" t="str">
        <f>VLOOKUP(A57,Etapes!$B$3:$T$200,5,FALSE)</f>
        <v>2:19:24,70</v>
      </c>
      <c r="F57" s="98"/>
      <c r="G57" s="95" t="e">
        <f>VLOOKUP(A57,Etapes!$I$3:$M$200,5,FALSE)</f>
        <v>#N/A</v>
      </c>
      <c r="H57" s="98" t="s">
        <v>3</v>
      </c>
      <c r="I57" s="95" t="e">
        <f>VLOOKUP(A57,Etapes!$P$3:$T$200,5,FALSE)</f>
        <v>#N/A</v>
      </c>
      <c r="J57" s="98" t="s">
        <v>3</v>
      </c>
      <c r="L57" s="8"/>
    </row>
    <row r="58" spans="1:10" ht="12.75">
      <c r="A58" s="267" t="s">
        <v>21</v>
      </c>
      <c r="B58" s="268"/>
      <c r="C58" s="268"/>
      <c r="D58" s="268"/>
      <c r="E58" s="268"/>
      <c r="F58" s="268"/>
      <c r="G58" s="268"/>
      <c r="H58" s="268"/>
      <c r="I58" s="268"/>
      <c r="J58" s="269"/>
    </row>
    <row r="59" spans="1:10" ht="12.75">
      <c r="A59" s="147">
        <v>43</v>
      </c>
      <c r="B59" s="92" t="str">
        <f>VLOOKUP(A59,Etapes!$B$3:$T$200,2,FALSE)</f>
        <v>David LOCATELLI</v>
      </c>
      <c r="C59" s="92" t="str">
        <f>VLOOKUP(A59,Etapes!$B$3:$T$200,3,FALSE)</f>
        <v>PAU VELO (64)</v>
      </c>
      <c r="D59" s="91" t="str">
        <f>VLOOKUP(A59,Etapes!$B$3:$T$200,4,FALSE)</f>
        <v>3</v>
      </c>
      <c r="E59" s="95" t="str">
        <f>VLOOKUP(A59,Etapes!$B$3:$T$200,5,FALSE)</f>
        <v>1:59:57,94</v>
      </c>
      <c r="F59" s="197" t="s">
        <v>3</v>
      </c>
      <c r="G59" s="95" t="e">
        <f>VLOOKUP(A59,Etapes!$I$3:$M$200,5,FALSE)</f>
        <v>#N/A</v>
      </c>
      <c r="H59" s="197" t="s">
        <v>3</v>
      </c>
      <c r="I59" s="95" t="e">
        <f>VLOOKUP(A59,Etapes!$P$3:$T$200,5,FALSE)</f>
        <v>#N/A</v>
      </c>
      <c r="J59" s="197" t="s">
        <v>3</v>
      </c>
    </row>
    <row r="60" spans="1:10" ht="12.75">
      <c r="A60" s="147">
        <v>44</v>
      </c>
      <c r="B60" s="92" t="str">
        <f>VLOOKUP(A60,Etapes!$B$3:$T$200,2,FALSE)</f>
        <v>Sacha RIGAL</v>
      </c>
      <c r="C60" s="92" t="str">
        <f>VLOOKUP(A60,Etapes!$B$3:$T$200,3,FALSE)</f>
        <v>PAU VELO (64)</v>
      </c>
      <c r="D60" s="91" t="str">
        <f>VLOOKUP(A60,Etapes!$B$3:$T$200,4,FALSE)</f>
        <v>3</v>
      </c>
      <c r="E60" s="95" t="str">
        <f>VLOOKUP(A60,Etapes!$B$3:$T$200,5,FALSE)</f>
        <v>1:59:41,64</v>
      </c>
      <c r="F60" s="98"/>
      <c r="G60" s="95" t="e">
        <f>VLOOKUP(A60,Etapes!$I$3:$M$200,5,FALSE)</f>
        <v>#N/A</v>
      </c>
      <c r="H60" s="98" t="s">
        <v>3</v>
      </c>
      <c r="I60" s="95" t="e">
        <f>VLOOKUP(A60,Etapes!$P$3:$T$200,5,FALSE)</f>
        <v>#N/A</v>
      </c>
      <c r="J60" s="98" t="s">
        <v>3</v>
      </c>
    </row>
    <row r="61" spans="1:10" ht="12.75">
      <c r="A61" s="147">
        <v>45</v>
      </c>
      <c r="B61" s="92" t="e">
        <f>VLOOKUP(A61,Etapes!$B$3:$T$200,2,FALSE)</f>
        <v>#N/A</v>
      </c>
      <c r="C61" s="92" t="e">
        <f>VLOOKUP(A61,Etapes!$B$3:$T$200,3,FALSE)</f>
        <v>#N/A</v>
      </c>
      <c r="D61" s="91" t="e">
        <f>VLOOKUP(A61,Etapes!$B$3:$T$200,4,FALSE)</f>
        <v>#N/A</v>
      </c>
      <c r="E61" s="95" t="e">
        <f>VLOOKUP(A61,Etapes!$B$3:$T$200,5,FALSE)</f>
        <v>#N/A</v>
      </c>
      <c r="F61" s="98"/>
      <c r="G61" s="95" t="e">
        <f>VLOOKUP(A61,Etapes!$I$3:$M$200,5,FALSE)</f>
        <v>#N/A</v>
      </c>
      <c r="H61" s="98" t="s">
        <v>3</v>
      </c>
      <c r="I61" s="95" t="e">
        <f>VLOOKUP(A61,Etapes!$P$3:$T$200,5,FALSE)</f>
        <v>#N/A</v>
      </c>
      <c r="J61" s="98" t="s">
        <v>3</v>
      </c>
    </row>
    <row r="62" spans="1:10" ht="12.75">
      <c r="A62" s="147">
        <v>46</v>
      </c>
      <c r="B62" s="92" t="str">
        <f>VLOOKUP(A62,Etapes!$B$3:$T$200,2,FALSE)</f>
        <v>Fabrice COLOMBEL</v>
      </c>
      <c r="C62" s="92" t="str">
        <f>VLOOKUP(A62,Etapes!$B$3:$T$200,3,FALSE)</f>
        <v>PAU VELO (64)</v>
      </c>
      <c r="D62" s="91" t="str">
        <f>VLOOKUP(A62,Etapes!$B$3:$T$200,4,FALSE)</f>
        <v>3</v>
      </c>
      <c r="E62" s="95" t="str">
        <f>VLOOKUP(A62,Etapes!$B$3:$T$200,5,FALSE)</f>
        <v>2:12:32,74</v>
      </c>
      <c r="F62" s="98"/>
      <c r="G62" s="95" t="e">
        <f>VLOOKUP(A62,Etapes!$I$3:$M$200,5,FALSE)</f>
        <v>#N/A</v>
      </c>
      <c r="H62" s="98" t="s">
        <v>3</v>
      </c>
      <c r="I62" s="95" t="e">
        <f>VLOOKUP(A62,Etapes!$P$3:$T$200,5,FALSE)</f>
        <v>#N/A</v>
      </c>
      <c r="J62" s="98" t="s">
        <v>3</v>
      </c>
    </row>
    <row r="63" spans="1:10" ht="12.75">
      <c r="A63" s="147">
        <v>47</v>
      </c>
      <c r="B63" s="92" t="str">
        <f>VLOOKUP(A63,Etapes!$B$3:$T$200,2,FALSE)</f>
        <v>Christophe HARDY</v>
      </c>
      <c r="C63" s="92" t="str">
        <f>VLOOKUP(A63,Etapes!$B$3:$T$200,3,FALSE)</f>
        <v>PAU VELO (64)</v>
      </c>
      <c r="D63" s="91" t="str">
        <f>VLOOKUP(A63,Etapes!$B$3:$T$200,4,FALSE)</f>
        <v>3</v>
      </c>
      <c r="E63" s="95" t="str">
        <f>VLOOKUP(A63,Etapes!$B$3:$T$200,5,FALSE)</f>
        <v>1:59:47,70</v>
      </c>
      <c r="F63" s="98"/>
      <c r="G63" s="95" t="e">
        <f>VLOOKUP(A63,Etapes!$I$3:$M$200,5,FALSE)</f>
        <v>#N/A</v>
      </c>
      <c r="H63" s="98" t="s">
        <v>3</v>
      </c>
      <c r="I63" s="95" t="e">
        <f>VLOOKUP(A63,Etapes!$P$3:$T$200,5,FALSE)</f>
        <v>#N/A</v>
      </c>
      <c r="J63" s="98" t="s">
        <v>3</v>
      </c>
    </row>
    <row r="64" spans="1:10" ht="12.75">
      <c r="A64" s="147">
        <v>48</v>
      </c>
      <c r="B64" s="92" t="str">
        <f>VLOOKUP(A64,Etapes!$B$3:$T$200,2,FALSE)</f>
        <v>Olivier SCHMIDT</v>
      </c>
      <c r="C64" s="92" t="str">
        <f>VLOOKUP(A64,Etapes!$B$3:$T$200,3,FALSE)</f>
        <v>PAU VELO (64)</v>
      </c>
      <c r="D64" s="91" t="str">
        <f>VLOOKUP(A64,Etapes!$B$3:$T$200,4,FALSE)</f>
        <v>3</v>
      </c>
      <c r="E64" s="95" t="str">
        <f>VLOOKUP(A64,Etapes!$B$3:$T$200,5,FALSE)</f>
        <v>2:12:15,60</v>
      </c>
      <c r="F64" s="98"/>
      <c r="G64" s="95" t="e">
        <f>VLOOKUP(A64,Etapes!$I$3:$M$200,5,FALSE)</f>
        <v>#N/A</v>
      </c>
      <c r="H64" s="98" t="s">
        <v>3</v>
      </c>
      <c r="I64" s="95" t="e">
        <f>VLOOKUP(A64,Etapes!$P$3:$T$200,5,FALSE)</f>
        <v>#N/A</v>
      </c>
      <c r="J64" s="98" t="s">
        <v>3</v>
      </c>
    </row>
    <row r="65" spans="1:10" ht="12.75">
      <c r="A65" s="267" t="s">
        <v>183</v>
      </c>
      <c r="B65" s="268"/>
      <c r="C65" s="268"/>
      <c r="D65" s="268"/>
      <c r="E65" s="268"/>
      <c r="F65" s="268"/>
      <c r="G65" s="268"/>
      <c r="H65" s="268"/>
      <c r="I65" s="268"/>
      <c r="J65" s="269"/>
    </row>
    <row r="66" spans="1:10" ht="12.75">
      <c r="A66" s="147">
        <v>49</v>
      </c>
      <c r="B66" s="92" t="str">
        <f>VLOOKUP(A66,Etapes!$B$3:$T$200,2,FALSE)</f>
        <v>Vincent DELMAS</v>
      </c>
      <c r="C66" s="92" t="str">
        <f>VLOOKUP(A66,Etapes!$B$3:$T$200,3,FALSE)</f>
        <v>SAINT PAUL SPORTS (40)</v>
      </c>
      <c r="D66" s="91" t="str">
        <f>VLOOKUP(A66,Etapes!$B$3:$T$200,4,FALSE)</f>
        <v>3</v>
      </c>
      <c r="E66" s="95" t="str">
        <f>VLOOKUP(A66,Etapes!$B$3:$T$200,5,FALSE)</f>
        <v>1:59:49,62</v>
      </c>
      <c r="F66" s="197" t="s">
        <v>3</v>
      </c>
      <c r="G66" s="95" t="e">
        <f>VLOOKUP(A66,Etapes!$I$3:$M$200,5,FALSE)</f>
        <v>#N/A</v>
      </c>
      <c r="H66" s="197" t="s">
        <v>3</v>
      </c>
      <c r="I66" s="95" t="e">
        <f>VLOOKUP(A66,Etapes!$P$3:$T$200,5,FALSE)</f>
        <v>#N/A</v>
      </c>
      <c r="J66" s="197" t="s">
        <v>3</v>
      </c>
    </row>
    <row r="67" spans="1:10" ht="12.75">
      <c r="A67" s="147">
        <v>51</v>
      </c>
      <c r="B67" s="92" t="str">
        <f>VLOOKUP(A67,Etapes!$B$3:$T$200,2,FALSE)</f>
        <v>Jérome MICHELIN</v>
      </c>
      <c r="C67" s="92" t="str">
        <f>VLOOKUP(A67,Etapes!$B$3:$T$200,3,FALSE)</f>
        <v>SAINT PAUL SPORTS (40)</v>
      </c>
      <c r="D67" s="91" t="str">
        <f>VLOOKUP(A67,Etapes!$B$3:$T$200,4,FALSE)</f>
        <v>3</v>
      </c>
      <c r="E67" s="95" t="str">
        <f>VLOOKUP(A67,Etapes!$B$3:$T$200,5,FALSE)</f>
        <v>1:59:45,96</v>
      </c>
      <c r="F67" s="98"/>
      <c r="G67" s="95" t="e">
        <f>VLOOKUP(A67,Etapes!$I$3:$M$200,5,FALSE)</f>
        <v>#N/A</v>
      </c>
      <c r="H67" s="98" t="s">
        <v>3</v>
      </c>
      <c r="I67" s="95" t="e">
        <f>VLOOKUP(A67,Etapes!$P$3:$T$200,5,FALSE)</f>
        <v>#N/A</v>
      </c>
      <c r="J67" s="98" t="s">
        <v>3</v>
      </c>
    </row>
    <row r="68" spans="1:10" ht="12.75">
      <c r="A68" s="147">
        <v>52</v>
      </c>
      <c r="B68" s="92" t="str">
        <f>VLOOKUP(A68,Etapes!$B$3:$T$200,2,FALSE)</f>
        <v>Florian SAUBION</v>
      </c>
      <c r="C68" s="92" t="str">
        <f>VLOOKUP(A68,Etapes!$B$3:$T$200,3,FALSE)</f>
        <v>SAINT PAUL SPORTS (40)</v>
      </c>
      <c r="D68" s="91" t="str">
        <f>VLOOKUP(A68,Etapes!$B$3:$T$200,4,FALSE)</f>
        <v>3</v>
      </c>
      <c r="E68" s="95" t="str">
        <f>VLOOKUP(A68,Etapes!$B$3:$T$200,5,FALSE)</f>
        <v>2:16:43,80</v>
      </c>
      <c r="F68" s="98"/>
      <c r="G68" s="95" t="e">
        <f>VLOOKUP(A68,Etapes!$I$3:$M$200,5,FALSE)</f>
        <v>#N/A</v>
      </c>
      <c r="H68" s="98" t="s">
        <v>3</v>
      </c>
      <c r="I68" s="95" t="e">
        <f>VLOOKUP(A68,Etapes!$P$3:$T$200,5,FALSE)</f>
        <v>#N/A</v>
      </c>
      <c r="J68" s="98" t="s">
        <v>3</v>
      </c>
    </row>
    <row r="69" spans="1:10" ht="12.75">
      <c r="A69" s="147">
        <v>53</v>
      </c>
      <c r="B69" s="92" t="e">
        <f>VLOOKUP(A69,Etapes!$B$3:$T$200,2,FALSE)</f>
        <v>#N/A</v>
      </c>
      <c r="C69" s="92" t="e">
        <f>VLOOKUP(A69,Etapes!$B$3:$T$200,3,FALSE)</f>
        <v>#N/A</v>
      </c>
      <c r="D69" s="91" t="e">
        <f>VLOOKUP(A69,Etapes!$B$3:$T$200,4,FALSE)</f>
        <v>#N/A</v>
      </c>
      <c r="E69" s="95" t="e">
        <f>VLOOKUP(A69,Etapes!$B$3:$T$200,5,FALSE)</f>
        <v>#N/A</v>
      </c>
      <c r="F69" s="98"/>
      <c r="G69" s="95" t="e">
        <f>VLOOKUP(A69,Etapes!$I$3:$M$200,5,FALSE)</f>
        <v>#N/A</v>
      </c>
      <c r="H69" s="98" t="s">
        <v>3</v>
      </c>
      <c r="I69" s="95" t="e">
        <f>VLOOKUP(A69,Etapes!$P$3:$T$200,5,FALSE)</f>
        <v>#N/A</v>
      </c>
      <c r="J69" s="98" t="s">
        <v>3</v>
      </c>
    </row>
    <row r="70" spans="1:10" ht="12.75">
      <c r="A70" s="267" t="s">
        <v>184</v>
      </c>
      <c r="B70" s="268"/>
      <c r="C70" s="268"/>
      <c r="D70" s="268"/>
      <c r="E70" s="268"/>
      <c r="F70" s="268"/>
      <c r="G70" s="268"/>
      <c r="H70" s="268"/>
      <c r="I70" s="268"/>
      <c r="J70" s="269"/>
    </row>
    <row r="71" spans="1:10" ht="12.75">
      <c r="A71" s="147">
        <v>36</v>
      </c>
      <c r="B71" s="92" t="str">
        <f>VLOOKUP(A71,Etapes!$B$3:$T$200,2,FALSE)</f>
        <v>Auguste COUTINHO</v>
      </c>
      <c r="C71" s="92" t="str">
        <f>VLOOKUP(A71,Etapes!$B$3:$T$200,3,FALSE)</f>
        <v>ST GAUDENS (31)</v>
      </c>
      <c r="D71" s="91" t="str">
        <f>VLOOKUP(A71,Etapes!$B$3:$T$200,4,FALSE)</f>
        <v>3</v>
      </c>
      <c r="E71" s="95" t="str">
        <f>VLOOKUP(A71,Etapes!$B$3:$T$200,5,FALSE)</f>
        <v>1:59:53,08</v>
      </c>
      <c r="F71" s="197" t="s">
        <v>3</v>
      </c>
      <c r="G71" s="95" t="e">
        <f>VLOOKUP(A71,Etapes!$I$3:$M$200,5,FALSE)</f>
        <v>#N/A</v>
      </c>
      <c r="H71" s="197" t="s">
        <v>3</v>
      </c>
      <c r="I71" s="95" t="e">
        <f>VLOOKUP(A71,Etapes!$P$3:$T$200,5,FALSE)</f>
        <v>#N/A</v>
      </c>
      <c r="J71" s="197" t="s">
        <v>3</v>
      </c>
    </row>
    <row r="72" spans="1:10" ht="12.75">
      <c r="A72" s="147">
        <v>37</v>
      </c>
      <c r="B72" s="92" t="str">
        <f>VLOOKUP(A72,Etapes!$B$3:$T$200,2,FALSE)</f>
        <v>Fabien DECAMPS</v>
      </c>
      <c r="C72" s="92" t="str">
        <f>VLOOKUP(A72,Etapes!$B$3:$T$200,3,FALSE)</f>
        <v>ST GAUDENS (31)</v>
      </c>
      <c r="D72" s="91" t="str">
        <f>VLOOKUP(A72,Etapes!$B$3:$T$200,4,FALSE)</f>
        <v>3</v>
      </c>
      <c r="E72" s="95" t="str">
        <f>VLOOKUP(A72,Etapes!$B$3:$T$200,5,FALSE)</f>
        <v>1:59:45,61</v>
      </c>
      <c r="F72" s="98"/>
      <c r="G72" s="95" t="e">
        <f>VLOOKUP(A72,Etapes!$I$3:$M$200,5,FALSE)</f>
        <v>#N/A</v>
      </c>
      <c r="H72" s="98" t="s">
        <v>3</v>
      </c>
      <c r="I72" s="95" t="e">
        <f>VLOOKUP(A72,Etapes!$P$3:$T$200,5,FALSE)</f>
        <v>#N/A</v>
      </c>
      <c r="J72" s="98" t="s">
        <v>3</v>
      </c>
    </row>
    <row r="73" spans="1:10" ht="12.75">
      <c r="A73" s="147">
        <v>38</v>
      </c>
      <c r="B73" s="92" t="str">
        <f>VLOOKUP(A73,Etapes!$B$3:$T$200,2,FALSE)</f>
        <v>Mattias MICAS</v>
      </c>
      <c r="C73" s="92" t="str">
        <f>VLOOKUP(A73,Etapes!$B$3:$T$200,3,FALSE)</f>
        <v>ST GAUDENS (31)</v>
      </c>
      <c r="D73" s="91" t="str">
        <f>VLOOKUP(A73,Etapes!$B$3:$T$200,4,FALSE)</f>
        <v>3</v>
      </c>
      <c r="E73" s="95" t="str">
        <f>VLOOKUP(A73,Etapes!$B$3:$T$200,5,FALSE)</f>
        <v>1:59:53,15</v>
      </c>
      <c r="F73" s="98"/>
      <c r="G73" s="95" t="e">
        <f>VLOOKUP(A73,Etapes!$I$3:$M$200,5,FALSE)</f>
        <v>#N/A</v>
      </c>
      <c r="H73" s="98" t="s">
        <v>3</v>
      </c>
      <c r="I73" s="95" t="e">
        <f>VLOOKUP(A73,Etapes!$P$3:$T$200,5,FALSE)</f>
        <v>#N/A</v>
      </c>
      <c r="J73" s="98" t="s">
        <v>3</v>
      </c>
    </row>
    <row r="74" spans="1:10" ht="12.75">
      <c r="A74" s="147">
        <v>39</v>
      </c>
      <c r="B74" s="92" t="str">
        <f>VLOOKUP(A74,Etapes!$B$3:$T$200,2,FALSE)</f>
        <v>Christophe MONTAUBAN</v>
      </c>
      <c r="C74" s="92" t="str">
        <f>VLOOKUP(A74,Etapes!$B$3:$T$200,3,FALSE)</f>
        <v>ST GAUDENS (31)</v>
      </c>
      <c r="D74" s="91" t="str">
        <f>VLOOKUP(A74,Etapes!$B$3:$T$200,4,FALSE)</f>
        <v>3</v>
      </c>
      <c r="E74" s="95" t="str">
        <f>VLOOKUP(A74,Etapes!$B$3:$T$200,5,FALSE)</f>
        <v>1:59:05,14</v>
      </c>
      <c r="F74" s="98"/>
      <c r="G74" s="95" t="e">
        <f>VLOOKUP(A74,Etapes!$I$3:$M$200,5,FALSE)</f>
        <v>#N/A</v>
      </c>
      <c r="H74" s="98" t="s">
        <v>3</v>
      </c>
      <c r="I74" s="95" t="e">
        <f>VLOOKUP(A74,Etapes!$P$3:$T$200,5,FALSE)</f>
        <v>#N/A</v>
      </c>
      <c r="J74" s="98" t="s">
        <v>3</v>
      </c>
    </row>
    <row r="75" spans="1:10" s="4" customFormat="1" ht="12.75">
      <c r="A75" s="147">
        <v>40</v>
      </c>
      <c r="B75" s="92" t="e">
        <f>VLOOKUP(A75,Etapes!$B$3:$T$200,2,FALSE)</f>
        <v>#N/A</v>
      </c>
      <c r="C75" s="92" t="e">
        <f>VLOOKUP(A75,Etapes!$B$3:$T$200,3,FALSE)</f>
        <v>#N/A</v>
      </c>
      <c r="D75" s="91" t="e">
        <f>VLOOKUP(A75,Etapes!$B$3:$T$200,4,FALSE)</f>
        <v>#N/A</v>
      </c>
      <c r="E75" s="95" t="e">
        <f>VLOOKUP(A75,Etapes!$B$3:$T$200,5,FALSE)</f>
        <v>#N/A</v>
      </c>
      <c r="F75" s="98"/>
      <c r="G75" s="95" t="e">
        <f>VLOOKUP(A75,Etapes!$I$3:$M$200,5,FALSE)</f>
        <v>#N/A</v>
      </c>
      <c r="H75" s="98" t="s">
        <v>3</v>
      </c>
      <c r="I75" s="95" t="e">
        <f>VLOOKUP(A75,Etapes!$P$3:$T$200,5,FALSE)</f>
        <v>#N/A</v>
      </c>
      <c r="J75" s="98" t="s">
        <v>3</v>
      </c>
    </row>
    <row r="76" spans="1:10" ht="12.75">
      <c r="A76" s="147">
        <v>41</v>
      </c>
      <c r="B76" s="92" t="e">
        <f>VLOOKUP(A76,Etapes!$B$3:$T$200,2,FALSE)</f>
        <v>#N/A</v>
      </c>
      <c r="C76" s="92" t="e">
        <f>VLOOKUP(A76,Etapes!$B$3:$T$200,3,FALSE)</f>
        <v>#N/A</v>
      </c>
      <c r="D76" s="91" t="e">
        <f>VLOOKUP(A76,Etapes!$B$3:$T$200,4,FALSE)</f>
        <v>#N/A</v>
      </c>
      <c r="E76" s="95" t="e">
        <f>VLOOKUP(A76,Etapes!$B$3:$T$200,5,FALSE)</f>
        <v>#N/A</v>
      </c>
      <c r="F76" s="98"/>
      <c r="G76" s="95" t="e">
        <f>VLOOKUP(A76,Etapes!$I$3:$M$200,5,FALSE)</f>
        <v>#N/A</v>
      </c>
      <c r="H76" s="98" t="s">
        <v>3</v>
      </c>
      <c r="I76" s="95" t="e">
        <f>VLOOKUP(A76,Etapes!$P$3:$T$200,5,FALSE)</f>
        <v>#N/A</v>
      </c>
      <c r="J76" s="98" t="s">
        <v>3</v>
      </c>
    </row>
    <row r="77" spans="1:10" ht="12.75">
      <c r="A77" s="147">
        <v>42</v>
      </c>
      <c r="B77" s="92" t="str">
        <f>VLOOKUP(A77,Etapes!$B$3:$T$200,2,FALSE)</f>
        <v>Patrick LORMANT</v>
      </c>
      <c r="C77" s="92" t="str">
        <f>VLOOKUP(A77,Etapes!$B$3:$T$200,3,FALSE)</f>
        <v>ST GAUDENS (31)</v>
      </c>
      <c r="D77" s="91" t="str">
        <f>VLOOKUP(A77,Etapes!$B$3:$T$200,4,FALSE)</f>
        <v>3</v>
      </c>
      <c r="E77" s="95" t="str">
        <f>VLOOKUP(A77,Etapes!$B$3:$T$200,5,FALSE)</f>
        <v>1:59:45,73</v>
      </c>
      <c r="F77" s="98"/>
      <c r="G77" s="95" t="e">
        <f>VLOOKUP(A77,Etapes!$I$3:$M$200,5,FALSE)</f>
        <v>#N/A</v>
      </c>
      <c r="H77" s="98" t="s">
        <v>3</v>
      </c>
      <c r="I77" s="95" t="e">
        <f>VLOOKUP(A77,Etapes!$P$3:$T$200,5,FALSE)</f>
        <v>#N/A</v>
      </c>
      <c r="J77" s="98" t="s">
        <v>3</v>
      </c>
    </row>
    <row r="78" spans="1:10" ht="12.75">
      <c r="A78" s="267" t="s">
        <v>22</v>
      </c>
      <c r="B78" s="268"/>
      <c r="C78" s="268"/>
      <c r="D78" s="268"/>
      <c r="E78" s="268"/>
      <c r="F78" s="268"/>
      <c r="G78" s="268"/>
      <c r="H78" s="268"/>
      <c r="I78" s="268"/>
      <c r="J78" s="269"/>
    </row>
    <row r="79" spans="1:10" ht="12.75">
      <c r="A79" s="147">
        <v>61</v>
      </c>
      <c r="B79" s="92" t="str">
        <f>VLOOKUP(A79,Etapes!$B$3:$T$200,2,FALSE)</f>
        <v>Florent AUBIER</v>
      </c>
      <c r="C79" s="92" t="str">
        <f>VLOOKUP(A79,Etapes!$B$3:$T$200,3,FALSE)</f>
        <v>UC LAVEDAN (65)</v>
      </c>
      <c r="D79" s="91" t="str">
        <f>VLOOKUP(A79,Etapes!$B$3:$T$200,4,FALSE)</f>
        <v>3</v>
      </c>
      <c r="E79" s="95" t="str">
        <f>VLOOKUP(A79,Etapes!$B$3:$T$200,5,FALSE)</f>
        <v>1:59:25,91</v>
      </c>
      <c r="F79" s="197" t="s">
        <v>3</v>
      </c>
      <c r="G79" s="95" t="e">
        <f>VLOOKUP(A79,Etapes!$I$3:$M$200,5,FALSE)</f>
        <v>#N/A</v>
      </c>
      <c r="H79" s="197" t="s">
        <v>3</v>
      </c>
      <c r="I79" s="95" t="e">
        <f>VLOOKUP(A79,Etapes!$P$3:$T$200,5,FALSE)</f>
        <v>#N/A</v>
      </c>
      <c r="J79" s="197" t="s">
        <v>3</v>
      </c>
    </row>
    <row r="80" spans="1:10" ht="12.75">
      <c r="A80" s="147">
        <v>62</v>
      </c>
      <c r="B80" s="92" t="str">
        <f>VLOOKUP(A80,Etapes!$B$3:$T$200,2,FALSE)</f>
        <v>Xavier DAVIA</v>
      </c>
      <c r="C80" s="92" t="str">
        <f>VLOOKUP(A80,Etapes!$B$3:$T$200,3,FALSE)</f>
        <v>UC LAVEDAN (65)</v>
      </c>
      <c r="D80" s="91" t="str">
        <f>VLOOKUP(A80,Etapes!$B$3:$T$200,4,FALSE)</f>
        <v>3</v>
      </c>
      <c r="E80" s="95" t="str">
        <f>VLOOKUP(A80,Etapes!$B$3:$T$200,5,FALSE)</f>
        <v>1:59:53,48</v>
      </c>
      <c r="F80" s="98"/>
      <c r="G80" s="95" t="e">
        <f>VLOOKUP(A80,Etapes!$I$3:$M$200,5,FALSE)</f>
        <v>#N/A</v>
      </c>
      <c r="H80" s="98" t="s">
        <v>3</v>
      </c>
      <c r="I80" s="95" t="e">
        <f>VLOOKUP(A80,Etapes!$P$3:$T$200,5,FALSE)</f>
        <v>#N/A</v>
      </c>
      <c r="J80" s="98" t="s">
        <v>3</v>
      </c>
    </row>
    <row r="81" spans="1:10" ht="12.75">
      <c r="A81" s="147">
        <v>63</v>
      </c>
      <c r="B81" s="92" t="str">
        <f>VLOOKUP(A81,Etapes!$B$3:$T$200,2,FALSE)</f>
        <v>Matthieu FOSSARD</v>
      </c>
      <c r="C81" s="92" t="str">
        <f>VLOOKUP(A81,Etapes!$B$3:$T$200,3,FALSE)</f>
        <v>UC LAVEDAN (65)</v>
      </c>
      <c r="D81" s="91" t="str">
        <f>VLOOKUP(A81,Etapes!$B$3:$T$200,4,FALSE)</f>
        <v>3</v>
      </c>
      <c r="E81" s="95" t="str">
        <f>VLOOKUP(A81,Etapes!$B$3:$T$200,5,FALSE)</f>
        <v>1:59:40,38</v>
      </c>
      <c r="F81" s="98"/>
      <c r="G81" s="95" t="e">
        <f>VLOOKUP(A81,Etapes!$I$3:$M$200,5,FALSE)</f>
        <v>#N/A</v>
      </c>
      <c r="H81" s="98" t="s">
        <v>3</v>
      </c>
      <c r="I81" s="95" t="e">
        <f>VLOOKUP(A81,Etapes!$P$3:$T$200,5,FALSE)</f>
        <v>#N/A</v>
      </c>
      <c r="J81" s="98" t="s">
        <v>3</v>
      </c>
    </row>
    <row r="82" spans="1:10" ht="12.75">
      <c r="A82" s="147">
        <v>64</v>
      </c>
      <c r="B82" s="92" t="str">
        <f>VLOOKUP(A82,Etapes!$B$3:$T$200,2,FALSE)</f>
        <v>Jérôme GIBANEL</v>
      </c>
      <c r="C82" s="92" t="str">
        <f>VLOOKUP(A82,Etapes!$B$3:$T$200,3,FALSE)</f>
        <v>UC LAVEDAN (65)</v>
      </c>
      <c r="D82" s="91" t="str">
        <f>VLOOKUP(A82,Etapes!$B$3:$T$200,4,FALSE)</f>
        <v>3</v>
      </c>
      <c r="E82" s="95" t="str">
        <f>VLOOKUP(A82,Etapes!$B$3:$T$200,5,FALSE)</f>
        <v>2:03:17,86</v>
      </c>
      <c r="F82" s="98"/>
      <c r="G82" s="95" t="e">
        <f>VLOOKUP(A82,Etapes!$I$3:$M$200,5,FALSE)</f>
        <v>#N/A</v>
      </c>
      <c r="H82" s="98" t="s">
        <v>3</v>
      </c>
      <c r="I82" s="95" t="e">
        <f>VLOOKUP(A82,Etapes!$P$3:$T$200,5,FALSE)</f>
        <v>#N/A</v>
      </c>
      <c r="J82" s="98" t="s">
        <v>3</v>
      </c>
    </row>
    <row r="83" spans="1:10" ht="12.75">
      <c r="A83" s="147">
        <v>65</v>
      </c>
      <c r="B83" s="92" t="str">
        <f>VLOOKUP(A83,Etapes!$B$3:$T$200,2,FALSE)</f>
        <v>Frédéric IGLESIAS</v>
      </c>
      <c r="C83" s="92" t="str">
        <f>VLOOKUP(A83,Etapes!$B$3:$T$200,3,FALSE)</f>
        <v>UC LAVEDAN (65)</v>
      </c>
      <c r="D83" s="91" t="str">
        <f>VLOOKUP(A83,Etapes!$B$3:$T$200,4,FALSE)</f>
        <v>3</v>
      </c>
      <c r="E83" s="95" t="str">
        <f>VLOOKUP(A83,Etapes!$B$3:$T$200,5,FALSE)</f>
        <v>1:59:52,00</v>
      </c>
      <c r="F83" s="98"/>
      <c r="G83" s="95" t="e">
        <f>VLOOKUP(A83,Etapes!$I$3:$M$200,5,FALSE)</f>
        <v>#N/A</v>
      </c>
      <c r="H83" s="98" t="s">
        <v>3</v>
      </c>
      <c r="I83" s="95" t="e">
        <f>VLOOKUP(A83,Etapes!$P$3:$T$200,5,FALSE)</f>
        <v>#N/A</v>
      </c>
      <c r="J83" s="98" t="s">
        <v>3</v>
      </c>
    </row>
    <row r="84" spans="1:10" ht="12.75">
      <c r="A84" s="147">
        <v>66</v>
      </c>
      <c r="B84" s="92" t="str">
        <f>VLOOKUP(A84,Etapes!$B$3:$T$200,2,FALSE)</f>
        <v>Joffrey LEDOUX</v>
      </c>
      <c r="C84" s="92" t="str">
        <f>VLOOKUP(A84,Etapes!$B$3:$T$200,3,FALSE)</f>
        <v>UC LAVEDAN (65)</v>
      </c>
      <c r="D84" s="91" t="str">
        <f>VLOOKUP(A84,Etapes!$B$3:$T$200,4,FALSE)</f>
        <v>3</v>
      </c>
      <c r="E84" s="95" t="str">
        <f>VLOOKUP(A84,Etapes!$B$3:$T$200,5,FALSE)</f>
        <v>2:00:02,32</v>
      </c>
      <c r="F84" s="98"/>
      <c r="G84" s="95" t="e">
        <f>VLOOKUP(A84,Etapes!$I$3:$M$200,5,FALSE)</f>
        <v>#N/A</v>
      </c>
      <c r="H84" s="98" t="s">
        <v>3</v>
      </c>
      <c r="I84" s="95" t="e">
        <f>VLOOKUP(A84,Etapes!$P$3:$T$200,5,FALSE)</f>
        <v>#N/A</v>
      </c>
      <c r="J84" s="98" t="s">
        <v>3</v>
      </c>
    </row>
    <row r="85" spans="1:10" ht="12.75">
      <c r="A85" s="147">
        <v>67</v>
      </c>
      <c r="B85" s="92" t="str">
        <f>VLOOKUP(A85,Etapes!$B$3:$T$200,2,FALSE)</f>
        <v>Alban GENTILLET</v>
      </c>
      <c r="C85" s="92" t="str">
        <f>VLOOKUP(A85,Etapes!$B$3:$T$200,3,FALSE)</f>
        <v>UC LAVEDAN (65)</v>
      </c>
      <c r="D85" s="91" t="str">
        <f>VLOOKUP(A85,Etapes!$B$3:$T$200,4,FALSE)</f>
        <v>3</v>
      </c>
      <c r="E85" s="95" t="str">
        <f>VLOOKUP(A85,Etapes!$B$3:$T$200,5,FALSE)</f>
        <v>2:12:16,79</v>
      </c>
      <c r="F85" s="98"/>
      <c r="G85" s="95" t="e">
        <f>VLOOKUP(A85,Etapes!$I$3:$M$200,5,FALSE)</f>
        <v>#N/A</v>
      </c>
      <c r="H85" s="98" t="s">
        <v>3</v>
      </c>
      <c r="I85" s="95" t="e">
        <f>VLOOKUP(A85,Etapes!$P$3:$T$200,5,FALSE)</f>
        <v>#N/A</v>
      </c>
      <c r="J85" s="98" t="s">
        <v>3</v>
      </c>
    </row>
    <row r="86" spans="1:10" ht="12.75">
      <c r="A86" s="147">
        <v>68</v>
      </c>
      <c r="B86" s="92" t="str">
        <f>VLOOKUP(A86,Etapes!$B$3:$T$200,2,FALSE)</f>
        <v>Roland LILLE</v>
      </c>
      <c r="C86" s="92" t="str">
        <f>VLOOKUP(A86,Etapes!$B$3:$T$200,3,FALSE)</f>
        <v>UC LAVEDAN (65)</v>
      </c>
      <c r="D86" s="91" t="str">
        <f>VLOOKUP(A86,Etapes!$B$3:$T$200,4,FALSE)</f>
        <v>3</v>
      </c>
      <c r="E86" s="95" t="str">
        <f>VLOOKUP(A86,Etapes!$B$3:$T$200,5,FALSE)</f>
        <v>2:12:10,79</v>
      </c>
      <c r="F86" s="98"/>
      <c r="G86" s="95" t="e">
        <f>VLOOKUP(A86,Etapes!$I$3:$M$200,5,FALSE)</f>
        <v>#N/A</v>
      </c>
      <c r="H86" s="98" t="s">
        <v>3</v>
      </c>
      <c r="I86" s="95" t="e">
        <f>VLOOKUP(A86,Etapes!$P$3:$T$200,5,FALSE)</f>
        <v>#N/A</v>
      </c>
      <c r="J86" s="98" t="s">
        <v>3</v>
      </c>
    </row>
    <row r="87" spans="1:10" ht="12.75">
      <c r="A87" s="147">
        <v>70</v>
      </c>
      <c r="B87" s="92" t="str">
        <f>VLOOKUP(A87,Etapes!$B$3:$T$200,2,FALSE)</f>
        <v>Frédéric PESTANA</v>
      </c>
      <c r="C87" s="92" t="str">
        <f>VLOOKUP(A87,Etapes!$B$3:$T$200,3,FALSE)</f>
        <v>UC LAVEDAN (65)</v>
      </c>
      <c r="D87" s="91" t="str">
        <f>VLOOKUP(A87,Etapes!$B$3:$T$200,4,FALSE)</f>
        <v>3</v>
      </c>
      <c r="E87" s="95" t="str">
        <f>VLOOKUP(A87,Etapes!$B$3:$T$200,5,FALSE)</f>
        <v>2:01:45,44</v>
      </c>
      <c r="F87" s="98"/>
      <c r="G87" s="95" t="e">
        <f>VLOOKUP(A87,Etapes!$I$3:$M$200,5,FALSE)</f>
        <v>#N/A</v>
      </c>
      <c r="H87" s="98" t="s">
        <v>3</v>
      </c>
      <c r="I87" s="95" t="e">
        <f>VLOOKUP(A87,Etapes!$P$3:$T$200,5,FALSE)</f>
        <v>#N/A</v>
      </c>
      <c r="J87" s="98" t="s">
        <v>3</v>
      </c>
    </row>
    <row r="88" spans="1:10" ht="12.75">
      <c r="A88" s="267" t="s">
        <v>23</v>
      </c>
      <c r="B88" s="268"/>
      <c r="C88" s="268"/>
      <c r="D88" s="268"/>
      <c r="E88" s="268"/>
      <c r="F88" s="268"/>
      <c r="G88" s="268"/>
      <c r="H88" s="268"/>
      <c r="I88" s="268"/>
      <c r="J88" s="269"/>
    </row>
    <row r="89" spans="1:10" ht="12.75">
      <c r="A89" s="147">
        <v>89</v>
      </c>
      <c r="B89" s="92" t="str">
        <f>VLOOKUP(A89,Etapes!$B$3:$T$200,2,FALSE)</f>
        <v>Jacques FALLIERO</v>
      </c>
      <c r="C89" s="92" t="str">
        <f>VLOOKUP(A89,Etapes!$B$3:$T$200,3,FALSE)</f>
        <v>UV LOURDES (65)</v>
      </c>
      <c r="D89" s="91" t="str">
        <f>VLOOKUP(A89,Etapes!$B$3:$T$200,4,FALSE)</f>
        <v>3</v>
      </c>
      <c r="E89" s="95" t="str">
        <f>VLOOKUP(A89,Etapes!$B$3:$T$200,5,FALSE)</f>
        <v>1:59:51,58</v>
      </c>
      <c r="F89" s="197" t="s">
        <v>3</v>
      </c>
      <c r="G89" s="95" t="e">
        <f>VLOOKUP(A89,Etapes!$I$3:$M$200,5,FALSE)</f>
        <v>#N/A</v>
      </c>
      <c r="H89" s="197" t="s">
        <v>3</v>
      </c>
      <c r="I89" s="95" t="e">
        <f>VLOOKUP(A89,Etapes!$P$3:$T$200,5,FALSE)</f>
        <v>#N/A</v>
      </c>
      <c r="J89" s="197" t="s">
        <v>3</v>
      </c>
    </row>
    <row r="90" spans="1:10" ht="12.75">
      <c r="A90" s="147">
        <v>90</v>
      </c>
      <c r="B90" s="92" t="str">
        <f>VLOOKUP(A90,Etapes!$B$3:$T$200,2,FALSE)</f>
        <v>Dimitri DESTANG</v>
      </c>
      <c r="C90" s="92" t="str">
        <f>VLOOKUP(A90,Etapes!$B$3:$T$200,3,FALSE)</f>
        <v>UV LOURDES (65)</v>
      </c>
      <c r="D90" s="91" t="str">
        <f>VLOOKUP(A90,Etapes!$B$3:$T$200,4,FALSE)</f>
        <v>3</v>
      </c>
      <c r="E90" s="95" t="str">
        <f>VLOOKUP(A90,Etapes!$B$3:$T$200,5,FALSE)</f>
        <v>1:59:20,43</v>
      </c>
      <c r="F90" s="98"/>
      <c r="G90" s="95" t="e">
        <f>VLOOKUP(A90,Etapes!$I$3:$M$200,5,FALSE)</f>
        <v>#N/A</v>
      </c>
      <c r="H90" s="98" t="s">
        <v>3</v>
      </c>
      <c r="I90" s="95" t="e">
        <f>VLOOKUP(A90,Etapes!$P$3:$T$200,5,FALSE)</f>
        <v>#N/A</v>
      </c>
      <c r="J90" s="98" t="s">
        <v>3</v>
      </c>
    </row>
    <row r="91" spans="1:10" ht="12.75">
      <c r="A91" s="147">
        <v>91</v>
      </c>
      <c r="B91" s="92" t="str">
        <f>VLOOKUP(A91,Etapes!$B$3:$T$200,2,FALSE)</f>
        <v>Jean Sébastien COSPIN</v>
      </c>
      <c r="C91" s="92" t="str">
        <f>VLOOKUP(A91,Etapes!$B$3:$T$200,3,FALSE)</f>
        <v>UV LOURDES (65)</v>
      </c>
      <c r="D91" s="91" t="str">
        <f>VLOOKUP(A91,Etapes!$B$3:$T$200,4,FALSE)</f>
        <v>3</v>
      </c>
      <c r="E91" s="95" t="str">
        <f>VLOOKUP(A91,Etapes!$B$3:$T$200,5,FALSE)</f>
        <v>1:59:44,91</v>
      </c>
      <c r="F91" s="98"/>
      <c r="G91" s="95" t="e">
        <f>VLOOKUP(A91,Etapes!$I$3:$M$200,5,FALSE)</f>
        <v>#N/A</v>
      </c>
      <c r="H91" s="98" t="s">
        <v>3</v>
      </c>
      <c r="I91" s="95" t="e">
        <f>VLOOKUP(A91,Etapes!$P$3:$T$200,5,FALSE)</f>
        <v>#N/A</v>
      </c>
      <c r="J91" s="98" t="s">
        <v>3</v>
      </c>
    </row>
    <row r="92" spans="1:10" ht="12.75">
      <c r="A92" s="147">
        <v>92</v>
      </c>
      <c r="B92" s="92" t="str">
        <f>VLOOKUP(A92,Etapes!$B$3:$T$200,2,FALSE)</f>
        <v>Pierre Alexandre GAREL</v>
      </c>
      <c r="C92" s="92" t="str">
        <f>VLOOKUP(A92,Etapes!$B$3:$T$200,3,FALSE)</f>
        <v>UV LOURDES (65)</v>
      </c>
      <c r="D92" s="91" t="str">
        <f>VLOOKUP(A92,Etapes!$B$3:$T$200,4,FALSE)</f>
        <v>3</v>
      </c>
      <c r="E92" s="95" t="str">
        <f>VLOOKUP(A92,Etapes!$B$3:$T$200,5,FALSE)</f>
        <v>1:59:54,07</v>
      </c>
      <c r="F92" s="98"/>
      <c r="G92" s="95" t="e">
        <f>VLOOKUP(A92,Etapes!$I$3:$M$200,5,FALSE)</f>
        <v>#N/A</v>
      </c>
      <c r="H92" s="98" t="s">
        <v>3</v>
      </c>
      <c r="I92" s="95" t="e">
        <f>VLOOKUP(A92,Etapes!$P$3:$T$200,5,FALSE)</f>
        <v>#N/A</v>
      </c>
      <c r="J92" s="98" t="s">
        <v>3</v>
      </c>
    </row>
    <row r="93" spans="1:10" ht="12.75">
      <c r="A93" s="267" t="s">
        <v>24</v>
      </c>
      <c r="B93" s="268"/>
      <c r="C93" s="268"/>
      <c r="D93" s="268"/>
      <c r="E93" s="268"/>
      <c r="F93" s="268"/>
      <c r="G93" s="268"/>
      <c r="H93" s="268"/>
      <c r="I93" s="268"/>
      <c r="J93" s="269"/>
    </row>
    <row r="94" spans="1:10" ht="12.75">
      <c r="A94" s="147">
        <v>59</v>
      </c>
      <c r="B94" s="92" t="str">
        <f>VLOOKUP(A94,Etapes!$B$3:$T$200,2,FALSE)</f>
        <v>José ZUERAS</v>
      </c>
      <c r="C94" s="92" t="str">
        <f>VLOOKUP(A94,Etapes!$B$3:$T$200,3,FALSE)</f>
        <v>VC PIERREFITTE-LUZ (65)</v>
      </c>
      <c r="D94" s="91" t="str">
        <f>VLOOKUP(A94,Etapes!$B$3:$T$200,4,FALSE)</f>
        <v>3</v>
      </c>
      <c r="E94" s="95" t="str">
        <f>VLOOKUP(A94,Etapes!$B$3:$T$200,5,FALSE)</f>
        <v>2:16:40,79</v>
      </c>
      <c r="F94" s="197" t="s">
        <v>3</v>
      </c>
      <c r="G94" s="95" t="e">
        <f>VLOOKUP(A94,Etapes!$I$3:$M$200,5,FALSE)</f>
        <v>#N/A</v>
      </c>
      <c r="H94" s="197" t="s">
        <v>3</v>
      </c>
      <c r="I94" s="95" t="e">
        <f>VLOOKUP(A94,Etapes!$P$3:$T$200,5,FALSE)</f>
        <v>#N/A</v>
      </c>
      <c r="J94" s="197" t="s">
        <v>3</v>
      </c>
    </row>
    <row r="95" spans="1:10" ht="12.75">
      <c r="A95" s="147">
        <v>54</v>
      </c>
      <c r="B95" s="92" t="e">
        <f>VLOOKUP(A95,Etapes!$B$3:$T$200,2,FALSE)</f>
        <v>#N/A</v>
      </c>
      <c r="C95" s="92" t="e">
        <f>VLOOKUP(A95,Etapes!$B$3:$T$200,3,FALSE)</f>
        <v>#N/A</v>
      </c>
      <c r="D95" s="91" t="e">
        <f>VLOOKUP(A95,Etapes!$B$3:$T$200,4,FALSE)</f>
        <v>#N/A</v>
      </c>
      <c r="E95" s="95" t="e">
        <f>VLOOKUP(A95,Etapes!$B$3:$T$200,5,FALSE)</f>
        <v>#N/A</v>
      </c>
      <c r="F95" s="98"/>
      <c r="G95" s="95" t="e">
        <f>VLOOKUP(A95,Etapes!$I$3:$M$200,5,FALSE)</f>
        <v>#N/A</v>
      </c>
      <c r="H95" s="98" t="s">
        <v>3</v>
      </c>
      <c r="I95" s="95" t="e">
        <f>VLOOKUP(A95,Etapes!$P$3:$T$200,5,FALSE)</f>
        <v>#N/A</v>
      </c>
      <c r="J95" s="98" t="s">
        <v>3</v>
      </c>
    </row>
    <row r="96" spans="1:10" ht="12.75">
      <c r="A96" s="147">
        <v>55</v>
      </c>
      <c r="B96" s="92" t="str">
        <f>VLOOKUP(A96,Etapes!$B$3:$T$200,2,FALSE)</f>
        <v>Dorian GALCERA</v>
      </c>
      <c r="C96" s="92" t="str">
        <f>VLOOKUP(A96,Etapes!$B$3:$T$200,3,FALSE)</f>
        <v>VC PIERREFITTE-LUZ (65)</v>
      </c>
      <c r="D96" s="91" t="str">
        <f>VLOOKUP(A96,Etapes!$B$3:$T$200,4,FALSE)</f>
        <v>3</v>
      </c>
      <c r="E96" s="95" t="str">
        <f>VLOOKUP(A96,Etapes!$B$3:$T$200,5,FALSE)</f>
        <v>1:59:14,55</v>
      </c>
      <c r="F96" s="98"/>
      <c r="G96" s="95" t="e">
        <f>VLOOKUP(A96,Etapes!$I$3:$M$200,5,FALSE)</f>
        <v>#N/A</v>
      </c>
      <c r="H96" s="98" t="s">
        <v>3</v>
      </c>
      <c r="I96" s="95" t="e">
        <f>VLOOKUP(A96,Etapes!$P$3:$T$200,5,FALSE)</f>
        <v>#N/A</v>
      </c>
      <c r="J96" s="98" t="s">
        <v>3</v>
      </c>
    </row>
    <row r="97" spans="1:10" ht="12.75">
      <c r="A97" s="147">
        <v>56</v>
      </c>
      <c r="B97" s="92" t="e">
        <f>VLOOKUP(A97,Etapes!$B$3:$T$200,2,FALSE)</f>
        <v>#N/A</v>
      </c>
      <c r="C97" s="92" t="e">
        <f>VLOOKUP(A97,Etapes!$B$3:$T$200,3,FALSE)</f>
        <v>#N/A</v>
      </c>
      <c r="D97" s="91" t="e">
        <f>VLOOKUP(A97,Etapes!$B$3:$T$200,4,FALSE)</f>
        <v>#N/A</v>
      </c>
      <c r="E97" s="95" t="e">
        <f>VLOOKUP(A97,Etapes!$B$3:$T$200,5,FALSE)</f>
        <v>#N/A</v>
      </c>
      <c r="F97" s="98"/>
      <c r="G97" s="95" t="e">
        <f>VLOOKUP(A97,Etapes!$I$3:$M$200,5,FALSE)</f>
        <v>#N/A</v>
      </c>
      <c r="H97" s="98" t="s">
        <v>3</v>
      </c>
      <c r="I97" s="95" t="e">
        <f>VLOOKUP(A97,Etapes!$P$3:$T$200,5,FALSE)</f>
        <v>#N/A</v>
      </c>
      <c r="J97" s="98" t="s">
        <v>3</v>
      </c>
    </row>
    <row r="98" spans="1:10" ht="12.75">
      <c r="A98" s="147">
        <v>57</v>
      </c>
      <c r="B98" s="92" t="str">
        <f>VLOOKUP(A98,Etapes!$B$3:$T$200,2,FALSE)</f>
        <v>Paul SCHAAB</v>
      </c>
      <c r="C98" s="92" t="str">
        <f>VLOOKUP(A98,Etapes!$B$3:$T$200,3,FALSE)</f>
        <v>VC PIERREFITTE-LUZ (65)</v>
      </c>
      <c r="D98" s="91" t="str">
        <f>VLOOKUP(A98,Etapes!$B$3:$T$200,4,FALSE)</f>
        <v>3</v>
      </c>
      <c r="E98" s="95" t="str">
        <f>VLOOKUP(A98,Etapes!$B$3:$T$200,5,FALSE)</f>
        <v>1:59:45,17</v>
      </c>
      <c r="F98" s="98"/>
      <c r="G98" s="95" t="e">
        <f>VLOOKUP(A98,Etapes!$I$3:$M$200,5,FALSE)</f>
        <v>#N/A</v>
      </c>
      <c r="H98" s="98" t="s">
        <v>3</v>
      </c>
      <c r="I98" s="95" t="e">
        <f>VLOOKUP(A98,Etapes!$P$3:$T$200,5,FALSE)</f>
        <v>#N/A</v>
      </c>
      <c r="J98" s="98" t="s">
        <v>3</v>
      </c>
    </row>
    <row r="99" spans="1:10" ht="12.75">
      <c r="A99" s="147">
        <v>58</v>
      </c>
      <c r="B99" s="92" t="str">
        <f>VLOOKUP(A99,Etapes!$B$3:$T$200,2,FALSE)</f>
        <v>Thierry BORDEROLLE</v>
      </c>
      <c r="C99" s="92" t="str">
        <f>VLOOKUP(A99,Etapes!$B$3:$T$200,3,FALSE)</f>
        <v>VC PIERREFITTE-LUZ (65)</v>
      </c>
      <c r="D99" s="91" t="str">
        <f>VLOOKUP(A99,Etapes!$B$3:$T$200,4,FALSE)</f>
        <v>3</v>
      </c>
      <c r="E99" s="95" t="str">
        <f>VLOOKUP(A99,Etapes!$B$3:$T$200,5,FALSE)</f>
        <v>1:59:44,53</v>
      </c>
      <c r="F99" s="98"/>
      <c r="G99" s="95" t="e">
        <f>VLOOKUP(A99,Etapes!$I$3:$M$200,5,FALSE)</f>
        <v>#N/A</v>
      </c>
      <c r="H99" s="98" t="s">
        <v>3</v>
      </c>
      <c r="I99" s="95" t="e">
        <f>VLOOKUP(A99,Etapes!$P$3:$T$200,5,FALSE)</f>
        <v>#N/A</v>
      </c>
      <c r="J99" s="98" t="s">
        <v>3</v>
      </c>
    </row>
    <row r="100" spans="1:10" ht="12.75">
      <c r="A100" s="147">
        <v>60</v>
      </c>
      <c r="B100" s="92" t="str">
        <f>VLOOKUP(A100,Etapes!$B$3:$T$200,2,FALSE)</f>
        <v>Michel GALCERA</v>
      </c>
      <c r="C100" s="92" t="str">
        <f>VLOOKUP(A100,Etapes!$B$3:$T$200,3,FALSE)</f>
        <v>VC PIERREFITTE-LUZ (65)</v>
      </c>
      <c r="D100" s="91" t="str">
        <f>VLOOKUP(A100,Etapes!$B$3:$T$200,4,FALSE)</f>
        <v>3</v>
      </c>
      <c r="E100" s="95" t="str">
        <f>VLOOKUP(A100,Etapes!$B$3:$T$200,5,FALSE)</f>
        <v>1:59:48,72</v>
      </c>
      <c r="F100" s="98"/>
      <c r="G100" s="95" t="e">
        <f>VLOOKUP(A100,Etapes!$I$3:$M$200,5,FALSE)</f>
        <v>#N/A</v>
      </c>
      <c r="H100" s="98" t="s">
        <v>3</v>
      </c>
      <c r="I100" s="95" t="e">
        <f>VLOOKUP(A100,Etapes!$P$3:$T$200,5,FALSE)</f>
        <v>#N/A</v>
      </c>
      <c r="J100" s="98" t="s">
        <v>3</v>
      </c>
    </row>
  </sheetData>
  <sheetProtection/>
  <mergeCells count="19">
    <mergeCell ref="A78:J78"/>
    <mergeCell ref="E1:F1"/>
    <mergeCell ref="G1:H1"/>
    <mergeCell ref="I1:J1"/>
    <mergeCell ref="A2:J2"/>
    <mergeCell ref="A8:J8"/>
    <mergeCell ref="A14:J14"/>
    <mergeCell ref="A18:J18"/>
    <mergeCell ref="A25:J25"/>
    <mergeCell ref="M27:R28"/>
    <mergeCell ref="A30:J30"/>
    <mergeCell ref="A36:J36"/>
    <mergeCell ref="A88:J88"/>
    <mergeCell ref="A93:J93"/>
    <mergeCell ref="A44:J44"/>
    <mergeCell ref="A51:J51"/>
    <mergeCell ref="A58:J58"/>
    <mergeCell ref="A65:J65"/>
    <mergeCell ref="A70:J70"/>
  </mergeCells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R93"/>
  <sheetViews>
    <sheetView zoomScalePageLayoutView="0" workbookViewId="0" topLeftCell="C1">
      <selection activeCell="R26" sqref="R26"/>
    </sheetView>
  </sheetViews>
  <sheetFormatPr defaultColWidth="11.421875" defaultRowHeight="12.75"/>
  <cols>
    <col min="1" max="1" width="11.421875" style="4" customWidth="1"/>
    <col min="2" max="2" width="19.8515625" style="0" bestFit="1" customWidth="1"/>
    <col min="3" max="3" width="16.28125" style="0" bestFit="1" customWidth="1"/>
    <col min="4" max="4" width="11.421875" style="4" customWidth="1"/>
    <col min="5" max="8" width="12.8515625" style="4" customWidth="1"/>
    <col min="10" max="10" width="3.28125" style="0" bestFit="1" customWidth="1"/>
    <col min="11" max="11" width="24.8515625" style="0" bestFit="1" customWidth="1"/>
    <col min="14" max="14" width="3.28125" style="0" customWidth="1"/>
    <col min="15" max="15" width="3.00390625" style="4" bestFit="1" customWidth="1"/>
    <col min="16" max="16" width="23.8515625" style="0" bestFit="1" customWidth="1"/>
    <col min="17" max="18" width="10.140625" style="4" customWidth="1"/>
  </cols>
  <sheetData>
    <row r="1" spans="1:8" s="4" customFormat="1" ht="12.75">
      <c r="A1" s="91" t="s">
        <v>62</v>
      </c>
      <c r="B1" s="91" t="s">
        <v>63</v>
      </c>
      <c r="C1" s="91" t="s">
        <v>17</v>
      </c>
      <c r="D1" s="91" t="s">
        <v>18</v>
      </c>
      <c r="E1" s="270" t="s">
        <v>64</v>
      </c>
      <c r="F1" s="271"/>
      <c r="G1" s="270" t="s">
        <v>70</v>
      </c>
      <c r="H1" s="271"/>
    </row>
    <row r="2" spans="1:8" ht="12.75">
      <c r="A2" s="207" t="s">
        <v>175</v>
      </c>
      <c r="B2" s="208"/>
      <c r="C2" s="208"/>
      <c r="D2" s="208"/>
      <c r="E2" s="208"/>
      <c r="F2" s="208"/>
      <c r="G2" s="208"/>
      <c r="H2" s="208"/>
    </row>
    <row r="3" spans="1:8" ht="12.75">
      <c r="A3" s="147">
        <v>1</v>
      </c>
      <c r="B3" s="156" t="str">
        <f>VLOOKUP(A3,Calcgeneral!$C$2:$K$200,2,FALSE)</f>
        <v>Philippe ROUX</v>
      </c>
      <c r="C3" s="156" t="str">
        <f>VLOOKUP(A3,Calcgeneral!$C$2:$K$200,3,FALSE)</f>
        <v>ACCRO VELO (47)</v>
      </c>
      <c r="D3" s="147" t="str">
        <f>VLOOKUP(A3,Calcgeneral!$C$2:$K$200,4,FALSE)</f>
        <v>3</v>
      </c>
      <c r="E3" s="148" t="str">
        <f>VLOOKUP(A3,Calcgeneral!$C$2:$K$200,5,FALSE)</f>
        <v>1:59:39,68</v>
      </c>
      <c r="F3" s="148" t="s">
        <v>339</v>
      </c>
      <c r="G3" s="148" t="e">
        <f>VLOOKUP(A3,Calcgeneral!$C$2:$K$200,7,FALSE)</f>
        <v>#N/A</v>
      </c>
      <c r="H3" s="197" t="s">
        <v>3</v>
      </c>
    </row>
    <row r="4" spans="1:8" ht="12.75">
      <c r="A4" s="147">
        <v>2</v>
      </c>
      <c r="B4" s="156" t="str">
        <f>VLOOKUP(A4,Calcgeneral!$C$2:$K$200,2,FALSE)</f>
        <v>Siméon GARCIA</v>
      </c>
      <c r="C4" s="156" t="str">
        <f>VLOOKUP(A4,Calcgeneral!$C$2:$K$200,3,FALSE)</f>
        <v>ACCRO VELO (47)</v>
      </c>
      <c r="D4" s="147" t="str">
        <f>VLOOKUP(A4,Calcgeneral!$C$2:$K$200,4,FALSE)</f>
        <v>3</v>
      </c>
      <c r="E4" s="148" t="str">
        <f>VLOOKUP(A4,Calcgeneral!$C$2:$K$200,5,FALSE)</f>
        <v>2:12:10,64</v>
      </c>
      <c r="F4" s="98" t="s">
        <v>3</v>
      </c>
      <c r="G4" s="148" t="e">
        <f>VLOOKUP(A4,Calcgeneral!$C$2:$K$200,7,FALSE)</f>
        <v>#N/A</v>
      </c>
      <c r="H4" s="98" t="s">
        <v>3</v>
      </c>
    </row>
    <row r="5" spans="1:8" ht="12.75">
      <c r="A5" s="147">
        <v>3</v>
      </c>
      <c r="B5" s="156" t="str">
        <f>VLOOKUP(A5,Calcgeneral!$C$2:$K$200,2,FALSE)</f>
        <v>Neal ASQUIÉ</v>
      </c>
      <c r="C5" s="156" t="str">
        <f>VLOOKUP(A5,Calcgeneral!$C$2:$K$200,3,FALSE)</f>
        <v>ACCRO VELO (47)</v>
      </c>
      <c r="D5" s="147" t="str">
        <f>VLOOKUP(A5,Calcgeneral!$C$2:$K$200,4,FALSE)</f>
        <v>3</v>
      </c>
      <c r="E5" s="148" t="str">
        <f>VLOOKUP(A5,Calcgeneral!$C$2:$K$200,5,FALSE)</f>
        <v>1:59:25,91</v>
      </c>
      <c r="F5" s="98" t="s">
        <v>3</v>
      </c>
      <c r="G5" s="148" t="e">
        <f>VLOOKUP(A5,Calcgeneral!$C$2:$K$200,7,FALSE)</f>
        <v>#N/A</v>
      </c>
      <c r="H5" s="98" t="s">
        <v>3</v>
      </c>
    </row>
    <row r="6" spans="1:8" ht="12.75">
      <c r="A6" s="147">
        <v>4</v>
      </c>
      <c r="B6" s="156" t="str">
        <f>VLOOKUP(A6,Calcgeneral!$C$2:$K$200,2,FALSE)</f>
        <v>Jérémie SOUTON</v>
      </c>
      <c r="C6" s="156" t="str">
        <f>VLOOKUP(A6,Calcgeneral!$C$2:$K$200,3,FALSE)</f>
        <v>ACCRO VELO (47)</v>
      </c>
      <c r="D6" s="147" t="str">
        <f>VLOOKUP(A6,Calcgeneral!$C$2:$K$200,4,FALSE)</f>
        <v>3</v>
      </c>
      <c r="E6" s="148" t="str">
        <f>VLOOKUP(A6,Calcgeneral!$C$2:$K$200,5,FALSE)</f>
        <v>1:59:04,19</v>
      </c>
      <c r="F6" s="98"/>
      <c r="G6" s="148" t="e">
        <f>VLOOKUP(A6,Calcgeneral!$C$2:$K$200,7,FALSE)</f>
        <v>#N/A</v>
      </c>
      <c r="H6" s="98"/>
    </row>
    <row r="7" spans="1:8" ht="12.75">
      <c r="A7" s="147">
        <v>5</v>
      </c>
      <c r="B7" s="156" t="str">
        <f>VLOOKUP(A7,Calcgeneral!$C$2:$K$200,2,FALSE)</f>
        <v>Yohan TRIMOULET</v>
      </c>
      <c r="C7" s="156" t="str">
        <f>VLOOKUP(A7,Calcgeneral!$C$2:$K$200,3,FALSE)</f>
        <v>ACCRO VELO (47)</v>
      </c>
      <c r="D7" s="147" t="str">
        <f>VLOOKUP(A7,Calcgeneral!$C$2:$K$200,4,FALSE)</f>
        <v>3</v>
      </c>
      <c r="E7" s="148" t="str">
        <f>VLOOKUP(A7,Calcgeneral!$C$2:$K$200,5,FALSE)</f>
        <v>1:59:04,19</v>
      </c>
      <c r="F7" s="98" t="s">
        <v>3</v>
      </c>
      <c r="G7" s="148" t="e">
        <f>VLOOKUP(A7,Calcgeneral!$C$2:$K$200,7,FALSE)</f>
        <v>#N/A</v>
      </c>
      <c r="H7" s="98" t="s">
        <v>3</v>
      </c>
    </row>
    <row r="8" spans="1:13" ht="12.75">
      <c r="A8" s="267" t="s">
        <v>176</v>
      </c>
      <c r="B8" s="268"/>
      <c r="C8" s="268"/>
      <c r="D8" s="268"/>
      <c r="E8" s="268"/>
      <c r="F8" s="268"/>
      <c r="G8" s="268"/>
      <c r="H8" s="268"/>
      <c r="J8" s="272" t="s">
        <v>192</v>
      </c>
      <c r="K8" s="272"/>
      <c r="L8" s="272"/>
      <c r="M8" s="272"/>
    </row>
    <row r="9" spans="1:13" ht="12.75">
      <c r="A9" s="147">
        <v>11</v>
      </c>
      <c r="B9" s="156" t="str">
        <f>VLOOKUP(A9,Calcgeneral!$C$2:$K$200,2,FALSE)</f>
        <v>Nicolas BASTIEN</v>
      </c>
      <c r="C9" s="156" t="str">
        <f>VLOOKUP(A9,Calcgeneral!$C$2:$K$200,3,FALSE)</f>
        <v>ACMO  (87)</v>
      </c>
      <c r="D9" s="147" t="str">
        <f>VLOOKUP(A9,Calcgeneral!$C$2:$K$200,4,FALSE)</f>
        <v>3</v>
      </c>
      <c r="E9" s="148" t="str">
        <f>VLOOKUP(A9,Calcgeneral!$C$2:$K$200,5,FALSE)</f>
        <v>1:59:04,19</v>
      </c>
      <c r="F9" s="148" t="s">
        <v>343</v>
      </c>
      <c r="G9" s="148" t="e">
        <f>VLOOKUP(A9,Calcgeneral!$C$2:$K$200,7,FALSE)</f>
        <v>#N/A</v>
      </c>
      <c r="H9" s="197" t="s">
        <v>3</v>
      </c>
      <c r="J9" s="273"/>
      <c r="K9" s="273"/>
      <c r="L9" s="273"/>
      <c r="M9" s="273"/>
    </row>
    <row r="10" spans="1:18" ht="12.75">
      <c r="A10" s="147">
        <v>12</v>
      </c>
      <c r="B10" s="156" t="str">
        <f>VLOOKUP(A10,Calcgeneral!$C$2:$K$200,2,FALSE)</f>
        <v>Ludovic FABRIE</v>
      </c>
      <c r="C10" s="156" t="str">
        <f>VLOOKUP(A10,Calcgeneral!$C$2:$K$200,3,FALSE)</f>
        <v>ACMO  (87)</v>
      </c>
      <c r="D10" s="147" t="str">
        <f>VLOOKUP(A10,Calcgeneral!$C$2:$K$200,4,FALSE)</f>
        <v>3</v>
      </c>
      <c r="E10" s="148" t="str">
        <f>VLOOKUP(A10,Calcgeneral!$C$2:$K$200,5,FALSE)</f>
        <v>1:59:39,68</v>
      </c>
      <c r="F10" s="98" t="s">
        <v>3</v>
      </c>
      <c r="G10" s="148" t="e">
        <f>VLOOKUP(A10,Calcgeneral!$C$2:$K$200,7,FALSE)</f>
        <v>#N/A</v>
      </c>
      <c r="H10" s="98" t="s">
        <v>3</v>
      </c>
      <c r="J10" s="29" t="s">
        <v>1</v>
      </c>
      <c r="K10" s="29" t="s">
        <v>8</v>
      </c>
      <c r="L10" s="73" t="s">
        <v>193</v>
      </c>
      <c r="M10" s="73" t="s">
        <v>194</v>
      </c>
      <c r="O10" s="181" t="s">
        <v>1</v>
      </c>
      <c r="P10" s="203" t="s">
        <v>8</v>
      </c>
      <c r="Q10" s="181" t="s">
        <v>193</v>
      </c>
      <c r="R10" s="181" t="s">
        <v>194</v>
      </c>
    </row>
    <row r="11" spans="1:18" ht="12.75">
      <c r="A11" s="147">
        <v>13</v>
      </c>
      <c r="B11" s="156" t="str">
        <f>VLOOKUP(A11,Calcgeneral!$C$2:$K$200,2,FALSE)</f>
        <v>Sylvain LAFORE</v>
      </c>
      <c r="C11" s="156" t="str">
        <f>VLOOKUP(A11,Calcgeneral!$C$2:$K$200,3,FALSE)</f>
        <v>ACMO  (87)</v>
      </c>
      <c r="D11" s="147" t="str">
        <f>VLOOKUP(A11,Calcgeneral!$C$2:$K$200,4,FALSE)</f>
        <v>3</v>
      </c>
      <c r="E11" s="148" t="str">
        <f>VLOOKUP(A11,Calcgeneral!$C$2:$K$200,5,FALSE)</f>
        <v>1:59:39,68</v>
      </c>
      <c r="F11" s="98"/>
      <c r="G11" s="148" t="e">
        <f>VLOOKUP(A11,Calcgeneral!$C$2:$K$200,7,FALSE)</f>
        <v>#N/A</v>
      </c>
      <c r="H11" s="98"/>
      <c r="J11" s="150">
        <v>1</v>
      </c>
      <c r="K11" s="151" t="s">
        <v>99</v>
      </c>
      <c r="L11" s="113" t="str">
        <f>F3</f>
        <v>1:59:04,19</v>
      </c>
      <c r="M11" s="74" t="str">
        <f>H3</f>
        <v> </v>
      </c>
      <c r="O11" s="181">
        <v>1</v>
      </c>
      <c r="P11" s="203" t="s">
        <v>99</v>
      </c>
      <c r="Q11" s="184" t="s">
        <v>339</v>
      </c>
      <c r="R11" s="184" t="s">
        <v>3</v>
      </c>
    </row>
    <row r="12" spans="1:18" ht="12.75">
      <c r="A12" s="147">
        <v>14</v>
      </c>
      <c r="B12" s="156" t="str">
        <f>VLOOKUP(A12,Calcgeneral!$C$2:$K$200,2,FALSE)</f>
        <v>Laurent MARGINIER</v>
      </c>
      <c r="C12" s="156" t="str">
        <f>VLOOKUP(A12,Calcgeneral!$C$2:$K$200,3,FALSE)</f>
        <v>ACMO  (87)</v>
      </c>
      <c r="D12" s="147" t="str">
        <f>VLOOKUP(A12,Calcgeneral!$C$2:$K$200,4,FALSE)</f>
        <v>3</v>
      </c>
      <c r="E12" s="148" t="str">
        <f>VLOOKUP(A12,Calcgeneral!$C$2:$K$200,5,FALSE)</f>
        <v>1:59:39,68</v>
      </c>
      <c r="F12" s="98" t="s">
        <v>3</v>
      </c>
      <c r="G12" s="148" t="e">
        <f>VLOOKUP(A12,Calcgeneral!$C$2:$K$200,7,FALSE)</f>
        <v>#N/A</v>
      </c>
      <c r="H12" s="98" t="s">
        <v>3</v>
      </c>
      <c r="J12" s="152">
        <v>2</v>
      </c>
      <c r="K12" s="153" t="s">
        <v>101</v>
      </c>
      <c r="L12" s="114" t="str">
        <f>F9</f>
        <v>1:59:04,99</v>
      </c>
      <c r="M12" s="103" t="str">
        <f>H9</f>
        <v> </v>
      </c>
      <c r="O12" s="181">
        <v>2</v>
      </c>
      <c r="P12" s="203" t="s">
        <v>103</v>
      </c>
      <c r="Q12" s="184" t="s">
        <v>340</v>
      </c>
      <c r="R12" s="184" t="s">
        <v>3</v>
      </c>
    </row>
    <row r="13" spans="1:18" ht="12.75">
      <c r="A13" s="147">
        <v>15</v>
      </c>
      <c r="B13" s="156" t="str">
        <f>VLOOKUP(A13,Calcgeneral!$C$2:$K$200,2,FALSE)</f>
        <v>Jérôme MONTAUD</v>
      </c>
      <c r="C13" s="156" t="str">
        <f>VLOOKUP(A13,Calcgeneral!$C$2:$K$200,3,FALSE)</f>
        <v>ACMO  (87)</v>
      </c>
      <c r="D13" s="147" t="str">
        <f>VLOOKUP(A13,Calcgeneral!$C$2:$K$200,4,FALSE)</f>
        <v>3</v>
      </c>
      <c r="E13" s="148" t="str">
        <f>VLOOKUP(A13,Calcgeneral!$C$2:$K$200,5,FALSE)</f>
        <v>1:59:39,68</v>
      </c>
      <c r="F13" s="98" t="s">
        <v>3</v>
      </c>
      <c r="G13" s="148" t="e">
        <f>VLOOKUP(A13,Calcgeneral!$C$2:$K$200,7,FALSE)</f>
        <v>#N/A</v>
      </c>
      <c r="H13" s="98" t="s">
        <v>3</v>
      </c>
      <c r="J13" s="154">
        <v>3</v>
      </c>
      <c r="K13" s="153" t="s">
        <v>103</v>
      </c>
      <c r="L13" s="114" t="str">
        <f>F15</f>
        <v>1:59:04,21</v>
      </c>
      <c r="M13" s="103" t="str">
        <f>H15</f>
        <v> </v>
      </c>
      <c r="O13" s="181">
        <v>3</v>
      </c>
      <c r="P13" s="203" t="s">
        <v>110</v>
      </c>
      <c r="Q13" s="184" t="s">
        <v>342</v>
      </c>
      <c r="R13" s="184" t="s">
        <v>3</v>
      </c>
    </row>
    <row r="14" spans="1:18" ht="12.75">
      <c r="A14" s="267" t="s">
        <v>20</v>
      </c>
      <c r="B14" s="268"/>
      <c r="C14" s="268"/>
      <c r="D14" s="268"/>
      <c r="E14" s="268"/>
      <c r="F14" s="268"/>
      <c r="G14" s="268"/>
      <c r="H14" s="268"/>
      <c r="J14" s="152">
        <v>4</v>
      </c>
      <c r="K14" s="153" t="s">
        <v>100</v>
      </c>
      <c r="L14" s="114" t="str">
        <f>F22</f>
        <v>1:59:40,55</v>
      </c>
      <c r="M14" s="103" t="str">
        <f>H22</f>
        <v> </v>
      </c>
      <c r="O14" s="181">
        <v>4</v>
      </c>
      <c r="P14" s="203" t="s">
        <v>101</v>
      </c>
      <c r="Q14" s="184" t="s">
        <v>343</v>
      </c>
      <c r="R14" s="184" t="s">
        <v>3</v>
      </c>
    </row>
    <row r="15" spans="1:18" ht="12.75">
      <c r="A15" s="147">
        <v>23</v>
      </c>
      <c r="B15" s="156" t="str">
        <f>VLOOKUP(A15,Calcgeneral!$C$2:$K$200,2,FALSE)</f>
        <v>Romain BAZALGETTE</v>
      </c>
      <c r="C15" s="156" t="str">
        <f>VLOOKUP(A15,Calcgeneral!$C$2:$K$200,3,FALSE)</f>
        <v>FIRSTEAM (64)</v>
      </c>
      <c r="D15" s="147" t="str">
        <f>VLOOKUP(A15,Calcgeneral!$C$2:$K$200,4,FALSE)</f>
        <v>3</v>
      </c>
      <c r="E15" s="148" t="str">
        <f>VLOOKUP(A15,Calcgeneral!$C$2:$K$200,5,FALSE)</f>
        <v>1:59:04,19</v>
      </c>
      <c r="F15" s="197" t="s">
        <v>340</v>
      </c>
      <c r="G15" s="148" t="e">
        <f>VLOOKUP(A15,Calcgeneral!$C$2:$K$200,7,FALSE)</f>
        <v>#N/A</v>
      </c>
      <c r="H15" s="197" t="s">
        <v>3</v>
      </c>
      <c r="J15" s="154">
        <v>5</v>
      </c>
      <c r="K15" s="153" t="s">
        <v>109</v>
      </c>
      <c r="L15" s="114" t="str">
        <f>F27</f>
        <v>1:59:39,68</v>
      </c>
      <c r="M15" s="103" t="str">
        <f>H27</f>
        <v> </v>
      </c>
      <c r="O15" s="181">
        <v>5</v>
      </c>
      <c r="P15" s="203" t="s">
        <v>105</v>
      </c>
      <c r="Q15" s="184" t="s">
        <v>344</v>
      </c>
      <c r="R15" s="184" t="s">
        <v>3</v>
      </c>
    </row>
    <row r="16" spans="1:18" ht="12.75">
      <c r="A16" s="147">
        <v>24</v>
      </c>
      <c r="B16" s="156" t="str">
        <f>VLOOKUP(A16,Calcgeneral!$C$2:$K$200,2,FALSE)</f>
        <v>Jérémy BLANCHET</v>
      </c>
      <c r="C16" s="156" t="str">
        <f>VLOOKUP(A16,Calcgeneral!$C$2:$K$200,3,FALSE)</f>
        <v>CASTELMAYRAN (82)</v>
      </c>
      <c r="D16" s="147" t="str">
        <f>VLOOKUP(A16,Calcgeneral!$C$2:$K$200,4,FALSE)</f>
        <v>3</v>
      </c>
      <c r="E16" s="148" t="str">
        <f>VLOOKUP(A16,Calcgeneral!$C$2:$K$200,5,FALSE)</f>
        <v>1:59:39,68</v>
      </c>
      <c r="F16" s="98"/>
      <c r="G16" s="148" t="e">
        <f>VLOOKUP(A16,Calcgeneral!$C$2:$K$200,7,FALSE)</f>
        <v>#N/A</v>
      </c>
      <c r="H16" s="98"/>
      <c r="J16" s="152">
        <v>6</v>
      </c>
      <c r="K16" s="153" t="s">
        <v>104</v>
      </c>
      <c r="L16" s="114" t="str">
        <f>F33</f>
        <v>1:59:42,95</v>
      </c>
      <c r="M16" s="103" t="str">
        <f>H33</f>
        <v> </v>
      </c>
      <c r="O16" s="181">
        <v>6</v>
      </c>
      <c r="P16" s="203" t="s">
        <v>172</v>
      </c>
      <c r="Q16" s="184" t="s">
        <v>347</v>
      </c>
      <c r="R16" s="184" t="s">
        <v>3</v>
      </c>
    </row>
    <row r="17" spans="1:18" ht="12.75">
      <c r="A17" s="147">
        <v>25</v>
      </c>
      <c r="B17" s="156" t="str">
        <f>VLOOKUP(A17,Calcgeneral!$C$2:$K$200,2,FALSE)</f>
        <v>Anthony PEFOURQUE</v>
      </c>
      <c r="C17" s="156" t="str">
        <f>VLOOKUP(A17,Calcgeneral!$C$2:$K$200,3,FALSE)</f>
        <v>CASTELMAYRAN (82)</v>
      </c>
      <c r="D17" s="147" t="str">
        <f>VLOOKUP(A17,Calcgeneral!$C$2:$K$200,4,FALSE)</f>
        <v>3</v>
      </c>
      <c r="E17" s="148" t="str">
        <f>VLOOKUP(A17,Calcgeneral!$C$2:$K$200,5,FALSE)</f>
        <v>1:59:39,68</v>
      </c>
      <c r="F17" s="98"/>
      <c r="G17" s="148" t="e">
        <f>VLOOKUP(A17,Calcgeneral!$C$2:$K$200,7,FALSE)</f>
        <v>#N/A</v>
      </c>
      <c r="H17" s="98"/>
      <c r="J17" s="154">
        <v>7</v>
      </c>
      <c r="K17" s="153" t="s">
        <v>102</v>
      </c>
      <c r="L17" s="114" t="str">
        <f>F40</f>
        <v>1:59:43,83</v>
      </c>
      <c r="M17" s="103" t="str">
        <f>H40</f>
        <v> </v>
      </c>
      <c r="O17" s="181">
        <v>7</v>
      </c>
      <c r="P17" s="203" t="s">
        <v>108</v>
      </c>
      <c r="Q17" s="184" t="s">
        <v>349</v>
      </c>
      <c r="R17" s="184" t="s">
        <v>3</v>
      </c>
    </row>
    <row r="18" spans="1:18" ht="12.75">
      <c r="A18" s="147">
        <v>26</v>
      </c>
      <c r="B18" s="156" t="str">
        <f>VLOOKUP(A18,Calcgeneral!$C$2:$K$200,2,FALSE)</f>
        <v>Stéphane SAGE</v>
      </c>
      <c r="C18" s="156" t="str">
        <f>VLOOKUP(A18,Calcgeneral!$C$2:$K$200,3,FALSE)</f>
        <v>CASTELMAYRAN (82)</v>
      </c>
      <c r="D18" s="147" t="str">
        <f>VLOOKUP(A18,Calcgeneral!$C$2:$K$200,4,FALSE)</f>
        <v>3</v>
      </c>
      <c r="E18" s="148" t="str">
        <f>VLOOKUP(A18,Calcgeneral!$C$2:$K$200,5,FALSE)</f>
        <v>2:12:15,60</v>
      </c>
      <c r="F18" s="98" t="s">
        <v>3</v>
      </c>
      <c r="G18" s="148" t="e">
        <f>VLOOKUP(A18,Calcgeneral!$C$2:$K$200,7,FALSE)</f>
        <v>#N/A</v>
      </c>
      <c r="H18" s="98" t="s">
        <v>3</v>
      </c>
      <c r="J18" s="152">
        <v>8</v>
      </c>
      <c r="K18" s="112" t="s">
        <v>110</v>
      </c>
      <c r="L18" s="114" t="str">
        <f>F48</f>
        <v>1:59:04,77</v>
      </c>
      <c r="M18" s="103" t="str">
        <f>H48</f>
        <v> </v>
      </c>
      <c r="O18" s="181">
        <v>8</v>
      </c>
      <c r="P18" s="203" t="s">
        <v>109</v>
      </c>
      <c r="Q18" s="184" t="s">
        <v>351</v>
      </c>
      <c r="R18" s="184" t="s">
        <v>3</v>
      </c>
    </row>
    <row r="19" spans="1:18" ht="12.75">
      <c r="A19" s="147">
        <v>27</v>
      </c>
      <c r="B19" s="156" t="str">
        <f>VLOOKUP(A19,Calcgeneral!$C$2:$K$200,2,FALSE)</f>
        <v>José CORREIA</v>
      </c>
      <c r="C19" s="156" t="str">
        <f>VLOOKUP(A19,Calcgeneral!$C$2:$K$200,3,FALSE)</f>
        <v>CASTELMAYRAN (82)</v>
      </c>
      <c r="D19" s="147" t="str">
        <f>VLOOKUP(A19,Calcgeneral!$C$2:$K$200,4,FALSE)</f>
        <v>3</v>
      </c>
      <c r="E19" s="148" t="str">
        <f>VLOOKUP(A19,Calcgeneral!$C$2:$K$200,5,FALSE)</f>
        <v>1:59:39,68</v>
      </c>
      <c r="F19" s="98"/>
      <c r="G19" s="148" t="e">
        <f>VLOOKUP(A19,Calcgeneral!$C$2:$K$200,7,FALSE)</f>
        <v>#N/A</v>
      </c>
      <c r="H19" s="98"/>
      <c r="J19" s="154">
        <v>9</v>
      </c>
      <c r="K19" s="153" t="s">
        <v>106</v>
      </c>
      <c r="L19" s="114" t="str">
        <f>F55</f>
        <v>1:59:41,64</v>
      </c>
      <c r="M19" s="103" t="str">
        <f>H55</f>
        <v> </v>
      </c>
      <c r="O19" s="181">
        <v>9</v>
      </c>
      <c r="P19" s="203" t="s">
        <v>100</v>
      </c>
      <c r="Q19" s="184" t="s">
        <v>354</v>
      </c>
      <c r="R19" s="184" t="s">
        <v>3</v>
      </c>
    </row>
    <row r="20" spans="1:18" ht="12.75">
      <c r="A20" s="147">
        <v>28</v>
      </c>
      <c r="B20" s="156" t="str">
        <f>VLOOKUP(A20,Calcgeneral!$C$2:$K$200,2,FALSE)</f>
        <v>Nicolas MERLIER</v>
      </c>
      <c r="C20" s="156" t="str">
        <f>VLOOKUP(A20,Calcgeneral!$C$2:$K$200,3,FALSE)</f>
        <v>CASTELMAYRAN (82)</v>
      </c>
      <c r="D20" s="147" t="str">
        <f>VLOOKUP(A20,Calcgeneral!$C$2:$K$200,4,FALSE)</f>
        <v>3</v>
      </c>
      <c r="E20" s="148" t="str">
        <f>VLOOKUP(A20,Calcgeneral!$C$2:$K$200,5,FALSE)</f>
        <v>2:19:24,70</v>
      </c>
      <c r="F20" s="98" t="s">
        <v>3</v>
      </c>
      <c r="G20" s="148" t="e">
        <f>VLOOKUP(A20,Calcgeneral!$C$2:$K$200,7,FALSE)</f>
        <v>#N/A</v>
      </c>
      <c r="H20" s="98" t="s">
        <v>3</v>
      </c>
      <c r="J20" s="152">
        <v>10</v>
      </c>
      <c r="K20" s="153" t="s">
        <v>107</v>
      </c>
      <c r="L20" s="114" t="str">
        <f>F62</f>
        <v>1:59:45,96</v>
      </c>
      <c r="M20" s="103" t="str">
        <f>H62</f>
        <v> </v>
      </c>
      <c r="O20" s="181">
        <v>10</v>
      </c>
      <c r="P20" s="203" t="s">
        <v>106</v>
      </c>
      <c r="Q20" s="184" t="s">
        <v>355</v>
      </c>
      <c r="R20" s="184" t="s">
        <v>3</v>
      </c>
    </row>
    <row r="21" spans="1:18" ht="12.75">
      <c r="A21" s="267" t="s">
        <v>19</v>
      </c>
      <c r="B21" s="268"/>
      <c r="C21" s="268"/>
      <c r="D21" s="268"/>
      <c r="E21" s="268"/>
      <c r="F21" s="268"/>
      <c r="G21" s="268"/>
      <c r="H21" s="268"/>
      <c r="J21" s="154">
        <v>11</v>
      </c>
      <c r="K21" s="153" t="s">
        <v>105</v>
      </c>
      <c r="L21" s="114" t="str">
        <f>F68</f>
        <v>1:59:05,14</v>
      </c>
      <c r="M21" s="103" t="str">
        <f>H68</f>
        <v> </v>
      </c>
      <c r="O21" s="181">
        <v>11</v>
      </c>
      <c r="P21" s="203" t="s">
        <v>104</v>
      </c>
      <c r="Q21" s="184" t="s">
        <v>359</v>
      </c>
      <c r="R21" s="184" t="s">
        <v>3</v>
      </c>
    </row>
    <row r="22" spans="1:18" ht="12.75">
      <c r="A22" s="147">
        <v>7</v>
      </c>
      <c r="B22" s="156" t="str">
        <f>VLOOKUP(A22,Calcgeneral!$C$2:$K$200,2,FALSE)</f>
        <v>Pascal CAUMONT</v>
      </c>
      <c r="C22" s="156" t="str">
        <f>VLOOKUP(A22,Calcgeneral!$C$2:$K$200,3,FALSE)</f>
        <v>CC MADIRAN (65)</v>
      </c>
      <c r="D22" s="147" t="str">
        <f>VLOOKUP(A22,Calcgeneral!$C$2:$K$200,4,FALSE)</f>
        <v>3</v>
      </c>
      <c r="E22" s="148" t="str">
        <f>VLOOKUP(A22,Calcgeneral!$C$2:$K$200,5,FALSE)</f>
        <v>1:59:39,68</v>
      </c>
      <c r="F22" s="197" t="s">
        <v>354</v>
      </c>
      <c r="G22" s="148" t="e">
        <f>VLOOKUP(A22,Calcgeneral!$C$2:$K$200,7,FALSE)</f>
        <v>#N/A</v>
      </c>
      <c r="H22" s="197" t="s">
        <v>3</v>
      </c>
      <c r="J22" s="152">
        <v>12</v>
      </c>
      <c r="K22" s="153" t="s">
        <v>108</v>
      </c>
      <c r="L22" s="114" t="str">
        <f>F76</f>
        <v>1:59:25,91</v>
      </c>
      <c r="M22" s="103" t="str">
        <f>H76</f>
        <v> </v>
      </c>
      <c r="O22" s="181">
        <v>12</v>
      </c>
      <c r="P22" s="203" t="s">
        <v>102</v>
      </c>
      <c r="Q22" s="184" t="s">
        <v>362</v>
      </c>
      <c r="R22" s="184" t="s">
        <v>3</v>
      </c>
    </row>
    <row r="23" spans="1:18" ht="12.75">
      <c r="A23" s="147">
        <v>8</v>
      </c>
      <c r="B23" s="156" t="str">
        <f>VLOOKUP(A23,Calcgeneral!$C$2:$K$200,2,FALSE)</f>
        <v>Patrick CAYRE</v>
      </c>
      <c r="C23" s="156" t="str">
        <f>VLOOKUP(A23,Calcgeneral!$C$2:$K$200,3,FALSE)</f>
        <v>CC MADIRAN (65)</v>
      </c>
      <c r="D23" s="147" t="str">
        <f>VLOOKUP(A23,Calcgeneral!$C$2:$K$200,4,FALSE)</f>
        <v>3</v>
      </c>
      <c r="E23" s="148" t="str">
        <f>VLOOKUP(A23,Calcgeneral!$C$2:$K$200,5,FALSE)</f>
        <v>1:59:39,68</v>
      </c>
      <c r="F23" s="98"/>
      <c r="G23" s="148" t="e">
        <f>VLOOKUP(A23,Calcgeneral!$C$2:$K$200,7,FALSE)</f>
        <v>#N/A</v>
      </c>
      <c r="H23" s="98"/>
      <c r="J23" s="33">
        <v>13</v>
      </c>
      <c r="K23" s="157" t="s">
        <v>172</v>
      </c>
      <c r="L23" s="114" t="str">
        <f>F87</f>
        <v>1:59:14,55</v>
      </c>
      <c r="M23" s="104" t="str">
        <f>H87</f>
        <v> </v>
      </c>
      <c r="O23" s="181">
        <v>13</v>
      </c>
      <c r="P23" s="203" t="s">
        <v>107</v>
      </c>
      <c r="Q23" s="184" t="s">
        <v>375</v>
      </c>
      <c r="R23" s="184" t="s">
        <v>3</v>
      </c>
    </row>
    <row r="24" spans="1:12" ht="12.75">
      <c r="A24" s="147">
        <v>9</v>
      </c>
      <c r="B24" s="156" t="str">
        <f>VLOOKUP(A24,Calcgeneral!$C$2:$K$200,2,FALSE)</f>
        <v>Damien ROUX</v>
      </c>
      <c r="C24" s="156" t="str">
        <f>VLOOKUP(A24,Calcgeneral!$C$2:$K$200,3,FALSE)</f>
        <v>CC MADIRAN (65)</v>
      </c>
      <c r="D24" s="147" t="str">
        <f>VLOOKUP(A24,Calcgeneral!$C$2:$K$200,4,FALSE)</f>
        <v>3</v>
      </c>
      <c r="E24" s="148" t="str">
        <f>VLOOKUP(A24,Calcgeneral!$C$2:$K$200,5,FALSE)</f>
        <v>2:12:15,60</v>
      </c>
      <c r="F24" s="98" t="s">
        <v>3</v>
      </c>
      <c r="G24" s="148" t="e">
        <f>VLOOKUP(A24,Calcgeneral!$C$2:$K$200,7,FALSE)</f>
        <v>#N/A</v>
      </c>
      <c r="H24" s="98" t="s">
        <v>3</v>
      </c>
      <c r="J24" s="144"/>
      <c r="K24" s="144"/>
      <c r="L24" s="144"/>
    </row>
    <row r="25" spans="1:12" ht="12.75">
      <c r="A25" s="147">
        <v>10</v>
      </c>
      <c r="B25" s="156" t="str">
        <f>VLOOKUP(A25,Calcgeneral!$C$2:$K$200,2,FALSE)</f>
        <v>Stéphane CAZALA</v>
      </c>
      <c r="C25" s="156" t="str">
        <f>VLOOKUP(A25,Calcgeneral!$C$2:$K$200,3,FALSE)</f>
        <v>CC MADIRAN (65)</v>
      </c>
      <c r="D25" s="147" t="str">
        <f>VLOOKUP(A25,Calcgeneral!$C$2:$K$200,4,FALSE)</f>
        <v>3</v>
      </c>
      <c r="E25" s="148" t="str">
        <f>VLOOKUP(A25,Calcgeneral!$C$2:$K$200,5,FALSE)</f>
        <v>1:59:39,68</v>
      </c>
      <c r="F25" s="98" t="s">
        <v>3</v>
      </c>
      <c r="G25" s="148" t="e">
        <f>VLOOKUP(A25,Calcgeneral!$C$2:$K$200,7,FALSE)</f>
        <v>#N/A</v>
      </c>
      <c r="H25" s="98" t="s">
        <v>3</v>
      </c>
      <c r="J25" s="8"/>
      <c r="K25" s="8"/>
      <c r="L25" s="8"/>
    </row>
    <row r="26" spans="1:16" ht="12.75">
      <c r="A26" s="267" t="s">
        <v>179</v>
      </c>
      <c r="B26" s="268"/>
      <c r="C26" s="268"/>
      <c r="D26" s="268"/>
      <c r="E26" s="268"/>
      <c r="F26" s="268"/>
      <c r="G26" s="268"/>
      <c r="H26" s="268"/>
      <c r="K26" s="261" t="s">
        <v>191</v>
      </c>
      <c r="L26" s="262"/>
      <c r="M26" s="262"/>
      <c r="N26" s="262"/>
      <c r="O26" s="262"/>
      <c r="P26" s="263"/>
    </row>
    <row r="27" spans="1:16" ht="12.75">
      <c r="A27" s="91">
        <v>71</v>
      </c>
      <c r="B27" s="92" t="str">
        <f>VLOOKUP(A27,Calcgeneral!$C$2:$K$200,2,FALSE)</f>
        <v>Kévin BYERS</v>
      </c>
      <c r="C27" s="92" t="str">
        <f>VLOOKUP(A27,Calcgeneral!$C$2:$K$200,3,FALSE)</f>
        <v>COUSERANS (09)</v>
      </c>
      <c r="D27" s="91" t="str">
        <f>VLOOKUP(A27,Calcgeneral!$C$2:$K$200,4,FALSE)</f>
        <v>3</v>
      </c>
      <c r="E27" s="148" t="str">
        <f>VLOOKUP(A27,Calcgeneral!$C$2:$K$200,5,FALSE)</f>
        <v>2:03:57,36</v>
      </c>
      <c r="F27" s="197" t="s">
        <v>351</v>
      </c>
      <c r="G27" s="148" t="e">
        <f>VLOOKUP(A27,Calcgeneral!$C$2:$K$200,7,FALSE)</f>
        <v>#N/A</v>
      </c>
      <c r="H27" s="197" t="s">
        <v>3</v>
      </c>
      <c r="K27" s="264"/>
      <c r="L27" s="265"/>
      <c r="M27" s="265"/>
      <c r="N27" s="265"/>
      <c r="O27" s="265"/>
      <c r="P27" s="266"/>
    </row>
    <row r="28" spans="1:8" ht="12.75">
      <c r="A28" s="91">
        <v>72</v>
      </c>
      <c r="B28" s="92" t="str">
        <f>VLOOKUP(A28,Calcgeneral!$C$2:$K$200,2,FALSE)</f>
        <v>Stéphane LOUBET</v>
      </c>
      <c r="C28" s="92" t="str">
        <f>VLOOKUP(A28,Calcgeneral!$C$2:$K$200,3,FALSE)</f>
        <v>COUSERANS (09)</v>
      </c>
      <c r="D28" s="91" t="str">
        <f>VLOOKUP(A28,Calcgeneral!$C$2:$K$200,4,FALSE)</f>
        <v>3</v>
      </c>
      <c r="E28" s="148" t="str">
        <f>VLOOKUP(A28,Calcgeneral!$C$2:$K$200,5,FALSE)</f>
        <v>1:59:39,68</v>
      </c>
      <c r="F28" s="98" t="s">
        <v>3</v>
      </c>
      <c r="G28" s="148" t="e">
        <f>VLOOKUP(A28,Calcgeneral!$C$2:$K$200,7,FALSE)</f>
        <v>#N/A</v>
      </c>
      <c r="H28" s="98" t="s">
        <v>3</v>
      </c>
    </row>
    <row r="29" spans="1:8" ht="12.75">
      <c r="A29" s="91">
        <v>73</v>
      </c>
      <c r="B29" s="92" t="str">
        <f>VLOOKUP(A29,Calcgeneral!$C$2:$K$200,2,FALSE)</f>
        <v>Adrien NOYES</v>
      </c>
      <c r="C29" s="92" t="str">
        <f>VLOOKUP(A29,Calcgeneral!$C$2:$K$200,3,FALSE)</f>
        <v>COUSERANS (09)</v>
      </c>
      <c r="D29" s="91" t="str">
        <f>VLOOKUP(A29,Calcgeneral!$C$2:$K$200,4,FALSE)</f>
        <v>3</v>
      </c>
      <c r="E29" s="148" t="str">
        <f>VLOOKUP(A29,Calcgeneral!$C$2:$K$200,5,FALSE)</f>
        <v>1:59:39,68</v>
      </c>
      <c r="F29" s="98" t="s">
        <v>3</v>
      </c>
      <c r="G29" s="148" t="e">
        <f>VLOOKUP(A29,Calcgeneral!$C$2:$K$200,7,FALSE)</f>
        <v>#N/A</v>
      </c>
      <c r="H29" s="98" t="s">
        <v>3</v>
      </c>
    </row>
    <row r="30" spans="1:8" ht="12.75">
      <c r="A30" s="91">
        <v>74</v>
      </c>
      <c r="B30" s="92" t="str">
        <f>VLOOKUP(A30,Calcgeneral!$C$2:$K$200,2,FALSE)</f>
        <v>Sébastien CHAPELET</v>
      </c>
      <c r="C30" s="92" t="str">
        <f>VLOOKUP(A30,Calcgeneral!$C$2:$K$200,3,FALSE)</f>
        <v>COUSERANS (09)</v>
      </c>
      <c r="D30" s="91" t="str">
        <f>VLOOKUP(A30,Calcgeneral!$C$2:$K$200,4,FALSE)</f>
        <v>3</v>
      </c>
      <c r="E30" s="148" t="str">
        <f>VLOOKUP(A30,Calcgeneral!$C$2:$K$200,5,FALSE)</f>
        <v>1:59:39,68</v>
      </c>
      <c r="F30" s="98" t="s">
        <v>3</v>
      </c>
      <c r="G30" s="148" t="e">
        <f>VLOOKUP(A30,Calcgeneral!$C$2:$K$200,7,FALSE)</f>
        <v>#N/A</v>
      </c>
      <c r="H30" s="98" t="s">
        <v>3</v>
      </c>
    </row>
    <row r="31" spans="1:8" ht="12.75">
      <c r="A31" s="91">
        <v>75</v>
      </c>
      <c r="B31" s="92" t="str">
        <f>VLOOKUP(A31,Calcgeneral!$C$2:$K$200,2,FALSE)</f>
        <v>Jérôme DANDINE</v>
      </c>
      <c r="C31" s="92" t="str">
        <f>VLOOKUP(A31,Calcgeneral!$C$2:$K$200,3,FALSE)</f>
        <v>COUSERANS (09)</v>
      </c>
      <c r="D31" s="91" t="str">
        <f>VLOOKUP(A31,Calcgeneral!$C$2:$K$200,4,FALSE)</f>
        <v>3</v>
      </c>
      <c r="E31" s="148" t="str">
        <f>VLOOKUP(A31,Calcgeneral!$C$2:$K$200,5,FALSE)</f>
        <v>2:12:15,60</v>
      </c>
      <c r="F31" s="98" t="s">
        <v>3</v>
      </c>
      <c r="G31" s="148" t="e">
        <f>VLOOKUP(A31,Calcgeneral!$C$2:$K$200,7,FALSE)</f>
        <v>#N/A</v>
      </c>
      <c r="H31" s="98" t="s">
        <v>3</v>
      </c>
    </row>
    <row r="32" spans="1:8" ht="12.75">
      <c r="A32" s="267" t="s">
        <v>180</v>
      </c>
      <c r="B32" s="268"/>
      <c r="C32" s="268"/>
      <c r="D32" s="268"/>
      <c r="E32" s="268"/>
      <c r="F32" s="268"/>
      <c r="G32" s="268"/>
      <c r="H32" s="268"/>
    </row>
    <row r="33" spans="1:8" ht="12.75">
      <c r="A33" s="91">
        <v>29</v>
      </c>
      <c r="B33" s="92" t="str">
        <f>VLOOKUP(A33,Calcgeneral!$C$2:$K$200,2,FALSE)</f>
        <v>Bruno BELLUCCI</v>
      </c>
      <c r="C33" s="92" t="str">
        <f>VLOOKUP(A33,Calcgeneral!$C$2:$K$200,3,FALSE)</f>
        <v>ECSL PERTUIS (84)</v>
      </c>
      <c r="D33" s="91" t="str">
        <f>VLOOKUP(A33,Calcgeneral!$C$2:$K$200,4,FALSE)</f>
        <v>3</v>
      </c>
      <c r="E33" s="148" t="str">
        <f>VLOOKUP(A33,Calcgeneral!$C$2:$K$200,5,FALSE)</f>
        <v>2:01:54,57</v>
      </c>
      <c r="F33" s="197" t="s">
        <v>359</v>
      </c>
      <c r="G33" s="148" t="e">
        <f>VLOOKUP(A33,Calcgeneral!$C$2:$K$200,7,FALSE)</f>
        <v>#N/A</v>
      </c>
      <c r="H33" s="197" t="s">
        <v>3</v>
      </c>
    </row>
    <row r="34" spans="1:8" ht="12.75">
      <c r="A34" s="91">
        <v>30</v>
      </c>
      <c r="B34" s="92" t="str">
        <f>VLOOKUP(A34,Calcgeneral!$C$2:$K$200,2,FALSE)</f>
        <v>Bruno CAVELIER</v>
      </c>
      <c r="C34" s="92" t="str">
        <f>VLOOKUP(A34,Calcgeneral!$C$2:$K$200,3,FALSE)</f>
        <v>ECSL PERTUIS (84)</v>
      </c>
      <c r="D34" s="91" t="str">
        <f>VLOOKUP(A34,Calcgeneral!$C$2:$K$200,4,FALSE)</f>
        <v>3</v>
      </c>
      <c r="E34" s="148" t="str">
        <f>VLOOKUP(A34,Calcgeneral!$C$2:$K$200,5,FALSE)</f>
        <v>1:59:39,68</v>
      </c>
      <c r="F34" s="98" t="s">
        <v>3</v>
      </c>
      <c r="G34" s="148" t="e">
        <f>VLOOKUP(A34,Calcgeneral!$C$2:$K$200,7,FALSE)</f>
        <v>#N/A</v>
      </c>
      <c r="H34" s="98" t="s">
        <v>3</v>
      </c>
    </row>
    <row r="35" spans="1:8" ht="12.75">
      <c r="A35" s="91">
        <v>31</v>
      </c>
      <c r="B35" s="92" t="str">
        <f>VLOOKUP(A35,Calcgeneral!$C$2:$K$200,2,FALSE)</f>
        <v>Alexandre FALINI</v>
      </c>
      <c r="C35" s="92" t="str">
        <f>VLOOKUP(A35,Calcgeneral!$C$2:$K$200,3,FALSE)</f>
        <v>ECSL PERTUIS (84)</v>
      </c>
      <c r="D35" s="91" t="str">
        <f>VLOOKUP(A35,Calcgeneral!$C$2:$K$200,4,FALSE)</f>
        <v>3</v>
      </c>
      <c r="E35" s="148" t="str">
        <f>VLOOKUP(A35,Calcgeneral!$C$2:$K$200,5,FALSE)</f>
        <v>1:59:39,68</v>
      </c>
      <c r="F35" s="98" t="s">
        <v>3</v>
      </c>
      <c r="G35" s="148" t="e">
        <f>VLOOKUP(A35,Calcgeneral!$C$2:$K$200,7,FALSE)</f>
        <v>#N/A</v>
      </c>
      <c r="H35" s="98" t="s">
        <v>3</v>
      </c>
    </row>
    <row r="36" spans="1:8" ht="12.75">
      <c r="A36" s="91">
        <v>32</v>
      </c>
      <c r="B36" s="92" t="str">
        <f>VLOOKUP(A36,Calcgeneral!$C$2:$K$200,2,FALSE)</f>
        <v>Jean-François GOERGEN</v>
      </c>
      <c r="C36" s="92" t="str">
        <f>VLOOKUP(A36,Calcgeneral!$C$2:$K$200,3,FALSE)</f>
        <v>ECSL PERTUIS (84)</v>
      </c>
      <c r="D36" s="91" t="str">
        <f>VLOOKUP(A36,Calcgeneral!$C$2:$K$200,4,FALSE)</f>
        <v>3</v>
      </c>
      <c r="E36" s="148" t="str">
        <f>VLOOKUP(A36,Calcgeneral!$C$2:$K$200,5,FALSE)</f>
        <v>2:12:15,60</v>
      </c>
      <c r="F36" s="98" t="s">
        <v>3</v>
      </c>
      <c r="G36" s="148" t="e">
        <f>VLOOKUP(A36,Calcgeneral!$C$2:$K$200,7,FALSE)</f>
        <v>#N/A</v>
      </c>
      <c r="H36" s="98" t="s">
        <v>3</v>
      </c>
    </row>
    <row r="37" spans="1:8" ht="12.75">
      <c r="A37" s="91">
        <v>34</v>
      </c>
      <c r="B37" s="92" t="str">
        <f>VLOOKUP(A37,Calcgeneral!$C$2:$K$200,2,FALSE)</f>
        <v>Gilles MONTAGNOL</v>
      </c>
      <c r="C37" s="92" t="str">
        <f>VLOOKUP(A37,Calcgeneral!$C$2:$K$200,3,FALSE)</f>
        <v>ECSL PERTUIS (84)</v>
      </c>
      <c r="D37" s="91" t="str">
        <f>VLOOKUP(A37,Calcgeneral!$C$2:$K$200,4,FALSE)</f>
        <v>3</v>
      </c>
      <c r="E37" s="148" t="str">
        <f>VLOOKUP(A37,Calcgeneral!$C$2:$K$200,5,FALSE)</f>
        <v>1:59:39,68</v>
      </c>
      <c r="F37" s="98" t="s">
        <v>3</v>
      </c>
      <c r="G37" s="148" t="e">
        <f>VLOOKUP(A37,Calcgeneral!$C$2:$K$200,7,FALSE)</f>
        <v>#N/A</v>
      </c>
      <c r="H37" s="98" t="s">
        <v>3</v>
      </c>
    </row>
    <row r="38" spans="1:8" ht="12.75">
      <c r="A38" s="91">
        <v>35</v>
      </c>
      <c r="B38" s="92" t="str">
        <f>VLOOKUP(A38,Calcgeneral!$C$2:$K$200,2,FALSE)</f>
        <v>Emmanuel PIOLI</v>
      </c>
      <c r="C38" s="92" t="str">
        <f>VLOOKUP(A38,Calcgeneral!$C$2:$K$200,3,FALSE)</f>
        <v>ECSL PERTUIS (84)</v>
      </c>
      <c r="D38" s="91" t="str">
        <f>VLOOKUP(A38,Calcgeneral!$C$2:$K$200,4,FALSE)</f>
        <v>3</v>
      </c>
      <c r="E38" s="148" t="str">
        <f>VLOOKUP(A38,Calcgeneral!$C$2:$K$200,5,FALSE)</f>
        <v>2:01:58,80</v>
      </c>
      <c r="F38" s="98" t="s">
        <v>3</v>
      </c>
      <c r="G38" s="148" t="e">
        <f>VLOOKUP(A38,Calcgeneral!$C$2:$K$200,7,FALSE)</f>
        <v>#N/A</v>
      </c>
      <c r="H38" s="98" t="s">
        <v>3</v>
      </c>
    </row>
    <row r="39" spans="1:8" ht="12.75">
      <c r="A39" s="267" t="s">
        <v>181</v>
      </c>
      <c r="B39" s="268"/>
      <c r="C39" s="268"/>
      <c r="D39" s="268"/>
      <c r="E39" s="268"/>
      <c r="F39" s="268"/>
      <c r="G39" s="268"/>
      <c r="H39" s="268"/>
    </row>
    <row r="40" spans="1:8" ht="12.75">
      <c r="A40" s="91">
        <v>16</v>
      </c>
      <c r="B40" s="92" t="str">
        <f>VLOOKUP(A40,Calcgeneral!$C$2:$K$200,2,FALSE)</f>
        <v>Martin CASEMAJOR</v>
      </c>
      <c r="C40" s="92" t="str">
        <f>VLOOKUP(A40,Calcgeneral!$C$2:$K$200,3,FALSE)</f>
        <v>FIRSTEAM (64)</v>
      </c>
      <c r="D40" s="91" t="str">
        <f>VLOOKUP(A40,Calcgeneral!$C$2:$K$200,4,FALSE)</f>
        <v>3</v>
      </c>
      <c r="E40" s="148" t="str">
        <f>VLOOKUP(A40,Calcgeneral!$C$2:$K$200,5,FALSE)</f>
        <v>1:59:39,68</v>
      </c>
      <c r="F40" s="197" t="s">
        <v>362</v>
      </c>
      <c r="G40" s="148" t="e">
        <f>VLOOKUP(A40,Calcgeneral!$C$2:$K$200,7,FALSE)</f>
        <v>#N/A</v>
      </c>
      <c r="H40" s="197" t="s">
        <v>3</v>
      </c>
    </row>
    <row r="41" spans="1:8" ht="12.75">
      <c r="A41" s="91">
        <v>17</v>
      </c>
      <c r="B41" s="92" t="str">
        <f>VLOOKUP(A41,Calcgeneral!$C$2:$K$200,2,FALSE)</f>
        <v>Jérôme DUROU</v>
      </c>
      <c r="C41" s="92" t="str">
        <f>VLOOKUP(A41,Calcgeneral!$C$2:$K$200,3,FALSE)</f>
        <v>STADE MONTOIS (40)</v>
      </c>
      <c r="D41" s="91" t="str">
        <f>VLOOKUP(A41,Calcgeneral!$C$2:$K$200,4,FALSE)</f>
        <v>3</v>
      </c>
      <c r="E41" s="148" t="str">
        <f>VLOOKUP(A41,Calcgeneral!$C$2:$K$200,5,FALSE)</f>
        <v>1:59:39,68</v>
      </c>
      <c r="F41" s="98" t="s">
        <v>3</v>
      </c>
      <c r="G41" s="148" t="e">
        <f>VLOOKUP(A41,Calcgeneral!$C$2:$K$200,7,FALSE)</f>
        <v>#N/A</v>
      </c>
      <c r="H41" s="98" t="s">
        <v>3</v>
      </c>
    </row>
    <row r="42" spans="1:8" ht="12.75">
      <c r="A42" s="91">
        <v>18</v>
      </c>
      <c r="B42" s="92" t="str">
        <f>VLOOKUP(A42,Calcgeneral!$C$2:$K$200,2,FALSE)</f>
        <v>Julien DUPONT</v>
      </c>
      <c r="C42" s="92" t="str">
        <f>VLOOKUP(A42,Calcgeneral!$C$2:$K$200,3,FALSE)</f>
        <v>FIRSTEAM (64)</v>
      </c>
      <c r="D42" s="91" t="str">
        <f>VLOOKUP(A42,Calcgeneral!$C$2:$K$200,4,FALSE)</f>
        <v>3</v>
      </c>
      <c r="E42" s="148" t="str">
        <f>VLOOKUP(A42,Calcgeneral!$C$2:$K$200,5,FALSE)</f>
        <v>1:59:39,68</v>
      </c>
      <c r="F42" s="98" t="s">
        <v>3</v>
      </c>
      <c r="G42" s="148" t="e">
        <f>VLOOKUP(A42,Calcgeneral!$C$2:$K$200,7,FALSE)</f>
        <v>#N/A</v>
      </c>
      <c r="H42" s="98" t="s">
        <v>3</v>
      </c>
    </row>
    <row r="43" spans="1:8" ht="12.75">
      <c r="A43" s="91">
        <v>19</v>
      </c>
      <c r="B43" s="92" t="str">
        <f>VLOOKUP(A43,Calcgeneral!$C$2:$K$200,2,FALSE)</f>
        <v>Nicolas GLACIAL</v>
      </c>
      <c r="C43" s="92" t="str">
        <f>VLOOKUP(A43,Calcgeneral!$C$2:$K$200,3,FALSE)</f>
        <v>FIRSTEAM (64)</v>
      </c>
      <c r="D43" s="91" t="str">
        <f>VLOOKUP(A43,Calcgeneral!$C$2:$K$200,4,FALSE)</f>
        <v>3</v>
      </c>
      <c r="E43" s="148" t="str">
        <f>VLOOKUP(A43,Calcgeneral!$C$2:$K$200,5,FALSE)</f>
        <v>1:59:39,68</v>
      </c>
      <c r="F43" s="98" t="s">
        <v>3</v>
      </c>
      <c r="G43" s="148" t="e">
        <f>VLOOKUP(A43,Calcgeneral!$C$2:$K$200,7,FALSE)</f>
        <v>#N/A</v>
      </c>
      <c r="H43" s="98" t="s">
        <v>3</v>
      </c>
    </row>
    <row r="44" spans="1:8" ht="12.75">
      <c r="A44" s="91">
        <v>20</v>
      </c>
      <c r="B44" s="92" t="str">
        <f>VLOOKUP(A44,Calcgeneral!$C$2:$K$200,2,FALSE)</f>
        <v>Julien CHEVERRY</v>
      </c>
      <c r="C44" s="92" t="str">
        <f>VLOOKUP(A44,Calcgeneral!$C$2:$K$200,3,FALSE)</f>
        <v>FIRSTEAM (64)</v>
      </c>
      <c r="D44" s="91" t="str">
        <f>VLOOKUP(A44,Calcgeneral!$C$2:$K$200,4,FALSE)</f>
        <v>3</v>
      </c>
      <c r="E44" s="148" t="str">
        <f>VLOOKUP(A44,Calcgeneral!$C$2:$K$200,5,FALSE)</f>
        <v>1:59:39,68</v>
      </c>
      <c r="F44" s="98" t="s">
        <v>3</v>
      </c>
      <c r="G44" s="148" t="e">
        <f>VLOOKUP(A44,Calcgeneral!$C$2:$K$200,7,FALSE)</f>
        <v>#N/A</v>
      </c>
      <c r="H44" s="98" t="s">
        <v>3</v>
      </c>
    </row>
    <row r="45" spans="1:8" ht="12.75">
      <c r="A45" s="91">
        <v>21</v>
      </c>
      <c r="B45" s="92" t="str">
        <f>VLOOKUP(A45,Calcgeneral!$C$2:$K$200,2,FALSE)</f>
        <v>Vincent KERLIZIN</v>
      </c>
      <c r="C45" s="92" t="str">
        <f>VLOOKUP(A45,Calcgeneral!$C$2:$K$200,3,FALSE)</f>
        <v>FIRSTEAM (64)</v>
      </c>
      <c r="D45" s="91" t="str">
        <f>VLOOKUP(A45,Calcgeneral!$C$2:$K$200,4,FALSE)</f>
        <v>3</v>
      </c>
      <c r="E45" s="148" t="str">
        <f>VLOOKUP(A45,Calcgeneral!$C$2:$K$200,5,FALSE)</f>
        <v>1:59:39,68</v>
      </c>
      <c r="F45" s="98" t="s">
        <v>3</v>
      </c>
      <c r="G45" s="148" t="e">
        <f>VLOOKUP(A45,Calcgeneral!$C$2:$K$200,7,FALSE)</f>
        <v>#N/A</v>
      </c>
      <c r="H45" s="98" t="s">
        <v>3</v>
      </c>
    </row>
    <row r="46" spans="1:8" ht="12.75">
      <c r="A46" s="91">
        <v>22</v>
      </c>
      <c r="B46" s="92" t="str">
        <f>VLOOKUP(A46,Calcgeneral!$C$2:$K$200,2,FALSE)</f>
        <v>Mathieu ISSERT</v>
      </c>
      <c r="C46" s="92" t="str">
        <f>VLOOKUP(A46,Calcgeneral!$C$2:$K$200,3,FALSE)</f>
        <v>FIRSTEAM (64)</v>
      </c>
      <c r="D46" s="91" t="str">
        <f>VLOOKUP(A46,Calcgeneral!$C$2:$K$200,4,FALSE)</f>
        <v>3</v>
      </c>
      <c r="E46" s="148" t="str">
        <f>VLOOKUP(A46,Calcgeneral!$C$2:$K$200,5,FALSE)</f>
        <v>1:59:39,68</v>
      </c>
      <c r="F46" s="98" t="s">
        <v>3</v>
      </c>
      <c r="G46" s="148" t="e">
        <f>VLOOKUP(A46,Calcgeneral!$C$2:$K$200,7,FALSE)</f>
        <v>#N/A</v>
      </c>
      <c r="H46" s="98" t="s">
        <v>3</v>
      </c>
    </row>
    <row r="47" spans="1:8" ht="12.75">
      <c r="A47" s="267" t="s">
        <v>182</v>
      </c>
      <c r="B47" s="268"/>
      <c r="C47" s="268"/>
      <c r="D47" s="268"/>
      <c r="E47" s="268"/>
      <c r="F47" s="268"/>
      <c r="G47" s="268"/>
      <c r="H47" s="268"/>
    </row>
    <row r="48" spans="1:8" ht="12.75">
      <c r="A48" s="91">
        <v>76</v>
      </c>
      <c r="B48" s="92" t="str">
        <f>VLOOKUP(A48,Calcgeneral!$C$2:$K$200,2,FALSE)</f>
        <v>Jérémie DOTTO</v>
      </c>
      <c r="C48" s="92" t="str">
        <f>VLOOKUP(A48,Calcgeneral!$C$2:$K$200,3,FALSE)</f>
        <v>LE FOUSSERET (31)</v>
      </c>
      <c r="D48" s="91" t="str">
        <f>VLOOKUP(A48,Calcgeneral!$C$2:$K$200,4,FALSE)</f>
        <v>3</v>
      </c>
      <c r="E48" s="148" t="str">
        <f>VLOOKUP(A48,Calcgeneral!$C$2:$K$200,5,FALSE)</f>
        <v>1:59:39,68</v>
      </c>
      <c r="F48" s="197" t="s">
        <v>342</v>
      </c>
      <c r="G48" s="148" t="e">
        <f>VLOOKUP(A48,Calcgeneral!$C$2:$K$200,7,FALSE)</f>
        <v>#N/A</v>
      </c>
      <c r="H48" s="197" t="s">
        <v>3</v>
      </c>
    </row>
    <row r="49" spans="1:8" ht="12.75">
      <c r="A49" s="91">
        <v>77</v>
      </c>
      <c r="B49" s="92" t="str">
        <f>VLOOKUP(A49,Calcgeneral!$C$2:$K$200,2,FALSE)</f>
        <v>Nicolas MARTIN</v>
      </c>
      <c r="C49" s="92" t="str">
        <f>VLOOKUP(A49,Calcgeneral!$C$2:$K$200,3,FALSE)</f>
        <v>LE FOUSSERET (31)</v>
      </c>
      <c r="D49" s="91" t="str">
        <f>VLOOKUP(A49,Calcgeneral!$C$2:$K$200,4,FALSE)</f>
        <v>3</v>
      </c>
      <c r="E49" s="148" t="str">
        <f>VLOOKUP(A49,Calcgeneral!$C$2:$K$200,5,FALSE)</f>
        <v>1:59:04,19</v>
      </c>
      <c r="F49" s="98" t="s">
        <v>3</v>
      </c>
      <c r="G49" s="148" t="e">
        <f>VLOOKUP(A49,Calcgeneral!$C$2:$K$200,7,FALSE)</f>
        <v>#N/A</v>
      </c>
      <c r="H49" s="98" t="s">
        <v>3</v>
      </c>
    </row>
    <row r="50" spans="1:8" ht="12.75">
      <c r="A50" s="91">
        <v>78</v>
      </c>
      <c r="B50" s="92" t="str">
        <f>VLOOKUP(A50,Calcgeneral!$C$2:$K$200,2,FALSE)</f>
        <v>Daniel MIQUEL</v>
      </c>
      <c r="C50" s="92" t="str">
        <f>VLOOKUP(A50,Calcgeneral!$C$2:$K$200,3,FALSE)</f>
        <v>LE FOUSSERET (31)</v>
      </c>
      <c r="D50" s="91" t="str">
        <f>VLOOKUP(A50,Calcgeneral!$C$2:$K$200,4,FALSE)</f>
        <v>3</v>
      </c>
      <c r="E50" s="148" t="str">
        <f>VLOOKUP(A50,Calcgeneral!$C$2:$K$200,5,FALSE)</f>
        <v>1:59:39,68</v>
      </c>
      <c r="F50" s="98" t="s">
        <v>3</v>
      </c>
      <c r="G50" s="148" t="e">
        <f>VLOOKUP(A50,Calcgeneral!$C$2:$K$200,7,FALSE)</f>
        <v>#N/A</v>
      </c>
      <c r="H50" s="98" t="s">
        <v>3</v>
      </c>
    </row>
    <row r="51" spans="1:8" ht="12.75">
      <c r="A51" s="91">
        <v>79</v>
      </c>
      <c r="B51" s="92" t="str">
        <f>VLOOKUP(A51,Calcgeneral!$C$2:$K$200,2,FALSE)</f>
        <v>Dorian SEVIN</v>
      </c>
      <c r="C51" s="92" t="str">
        <f>VLOOKUP(A51,Calcgeneral!$C$2:$K$200,3,FALSE)</f>
        <v>LE FOUSSERET (31)</v>
      </c>
      <c r="D51" s="91" t="str">
        <f>VLOOKUP(A51,Calcgeneral!$C$2:$K$200,4,FALSE)</f>
        <v>3</v>
      </c>
      <c r="E51" s="148" t="str">
        <f>VLOOKUP(A51,Calcgeneral!$C$2:$K$200,5,FALSE)</f>
        <v>1:59:39,68</v>
      </c>
      <c r="F51" s="98" t="s">
        <v>3</v>
      </c>
      <c r="G51" s="148" t="e">
        <f>VLOOKUP(A51,Calcgeneral!$C$2:$K$200,7,FALSE)</f>
        <v>#N/A</v>
      </c>
      <c r="H51" s="98" t="s">
        <v>3</v>
      </c>
    </row>
    <row r="52" spans="1:8" ht="12.75">
      <c r="A52" s="91">
        <v>80</v>
      </c>
      <c r="B52" s="92" t="str">
        <f>VLOOKUP(A52,Calcgeneral!$C$2:$K$200,2,FALSE)</f>
        <v>Clément TISSIE GRANIER</v>
      </c>
      <c r="C52" s="92" t="str">
        <f>VLOOKUP(A52,Calcgeneral!$C$2:$K$200,3,FALSE)</f>
        <v>LE FOUSSERET (31)</v>
      </c>
      <c r="D52" s="91" t="str">
        <f>VLOOKUP(A52,Calcgeneral!$C$2:$K$200,4,FALSE)</f>
        <v>3</v>
      </c>
      <c r="E52" s="148" t="str">
        <f>VLOOKUP(A52,Calcgeneral!$C$2:$K$200,5,FALSE)</f>
        <v>1:59:39,68</v>
      </c>
      <c r="F52" s="98" t="s">
        <v>3</v>
      </c>
      <c r="G52" s="148" t="e">
        <f>VLOOKUP(A52,Calcgeneral!$C$2:$K$200,7,FALSE)</f>
        <v>#N/A</v>
      </c>
      <c r="H52" s="98" t="s">
        <v>3</v>
      </c>
    </row>
    <row r="53" spans="1:8" ht="12.75">
      <c r="A53" s="91">
        <v>81</v>
      </c>
      <c r="B53" s="92" t="str">
        <f>VLOOKUP(A53,Calcgeneral!$C$2:$K$200,2,FALSE)</f>
        <v>Lucas VEYSSET</v>
      </c>
      <c r="C53" s="92" t="str">
        <f>VLOOKUP(A53,Calcgeneral!$C$2:$K$200,3,FALSE)</f>
        <v>LE FOUSSERET (31)</v>
      </c>
      <c r="D53" s="91" t="str">
        <f>VLOOKUP(A53,Calcgeneral!$C$2:$K$200,4,FALSE)</f>
        <v>2</v>
      </c>
      <c r="E53" s="148" t="str">
        <f>VLOOKUP(A53,Calcgeneral!$C$2:$K$200,5,FALSE)</f>
        <v>2:19:24,70</v>
      </c>
      <c r="F53" s="98" t="s">
        <v>3</v>
      </c>
      <c r="G53" s="148" t="e">
        <f>VLOOKUP(A53,Calcgeneral!$C$2:$K$200,7,FALSE)</f>
        <v>#N/A</v>
      </c>
      <c r="H53" s="98" t="s">
        <v>3</v>
      </c>
    </row>
    <row r="54" spans="1:8" ht="12.75">
      <c r="A54" s="267" t="s">
        <v>21</v>
      </c>
      <c r="B54" s="268"/>
      <c r="C54" s="268"/>
      <c r="D54" s="268"/>
      <c r="E54" s="268"/>
      <c r="F54" s="268"/>
      <c r="G54" s="268"/>
      <c r="H54" s="268"/>
    </row>
    <row r="55" spans="1:8" ht="12.75">
      <c r="A55" s="91">
        <v>43</v>
      </c>
      <c r="B55" s="92" t="str">
        <f>VLOOKUP(A55,Calcgeneral!$C$2:$K$200,2,FALSE)</f>
        <v>David LOCATELLI</v>
      </c>
      <c r="C55" s="92" t="str">
        <f>VLOOKUP(A55,Calcgeneral!$C$2:$K$200,3,FALSE)</f>
        <v>PAU VELO (64)</v>
      </c>
      <c r="D55" s="91" t="str">
        <f>VLOOKUP(A55,Calcgeneral!$C$2:$K$200,4,FALSE)</f>
        <v>3</v>
      </c>
      <c r="E55" s="148" t="str">
        <f>VLOOKUP(A55,Calcgeneral!$C$2:$K$200,5,FALSE)</f>
        <v>1:59:39,68</v>
      </c>
      <c r="F55" s="197" t="s">
        <v>355</v>
      </c>
      <c r="G55" s="148" t="e">
        <f>VLOOKUP(A55,Calcgeneral!$C$2:$K$200,7,FALSE)</f>
        <v>#N/A</v>
      </c>
      <c r="H55" s="197" t="s">
        <v>3</v>
      </c>
    </row>
    <row r="56" spans="1:8" ht="12.75">
      <c r="A56" s="91">
        <v>44</v>
      </c>
      <c r="B56" s="92" t="str">
        <f>VLOOKUP(A56,Calcgeneral!$C$2:$K$200,2,FALSE)</f>
        <v>Sacha RIGAL</v>
      </c>
      <c r="C56" s="92" t="str">
        <f>VLOOKUP(A56,Calcgeneral!$C$2:$K$200,3,FALSE)</f>
        <v>PAU VELO (64)</v>
      </c>
      <c r="D56" s="91" t="str">
        <f>VLOOKUP(A56,Calcgeneral!$C$2:$K$200,4,FALSE)</f>
        <v>3</v>
      </c>
      <c r="E56" s="148" t="str">
        <f>VLOOKUP(A56,Calcgeneral!$C$2:$K$200,5,FALSE)</f>
        <v>1:59:39,68</v>
      </c>
      <c r="F56" s="98" t="s">
        <v>3</v>
      </c>
      <c r="G56" s="148" t="e">
        <f>VLOOKUP(A56,Calcgeneral!$C$2:$K$200,7,FALSE)</f>
        <v>#N/A</v>
      </c>
      <c r="H56" s="98" t="s">
        <v>3</v>
      </c>
    </row>
    <row r="57" spans="1:8" ht="12.75">
      <c r="A57" s="91">
        <v>45</v>
      </c>
      <c r="B57" s="92" t="e">
        <f>VLOOKUP(A57,Calcgeneral!$C$2:$K$200,2,FALSE)</f>
        <v>#N/A</v>
      </c>
      <c r="C57" s="92" t="e">
        <f>VLOOKUP(A57,Calcgeneral!$C$2:$K$200,3,FALSE)</f>
        <v>#N/A</v>
      </c>
      <c r="D57" s="91" t="e">
        <f>VLOOKUP(A57,Calcgeneral!$C$2:$K$200,4,FALSE)</f>
        <v>#N/A</v>
      </c>
      <c r="E57" s="148" t="e">
        <f>VLOOKUP(A57,Calcgeneral!$C$2:$K$200,5,FALSE)</f>
        <v>#N/A</v>
      </c>
      <c r="F57" s="98" t="s">
        <v>3</v>
      </c>
      <c r="G57" s="148" t="e">
        <f>VLOOKUP(A57,Calcgeneral!$C$2:$K$200,7,FALSE)</f>
        <v>#N/A</v>
      </c>
      <c r="H57" s="98" t="s">
        <v>3</v>
      </c>
    </row>
    <row r="58" spans="1:8" ht="12.75">
      <c r="A58" s="91">
        <v>46</v>
      </c>
      <c r="B58" s="92" t="str">
        <f>VLOOKUP(A58,Calcgeneral!$C$2:$K$200,2,FALSE)</f>
        <v>Fabrice COLOMBEL</v>
      </c>
      <c r="C58" s="92" t="str">
        <f>VLOOKUP(A58,Calcgeneral!$C$2:$K$200,3,FALSE)</f>
        <v>PAU VELO (64)</v>
      </c>
      <c r="D58" s="91" t="str">
        <f>VLOOKUP(A58,Calcgeneral!$C$2:$K$200,4,FALSE)</f>
        <v>3</v>
      </c>
      <c r="E58" s="148" t="str">
        <f>VLOOKUP(A58,Calcgeneral!$C$2:$K$200,5,FALSE)</f>
        <v>2:12:32,74</v>
      </c>
      <c r="F58" s="98" t="s">
        <v>3</v>
      </c>
      <c r="G58" s="148" t="e">
        <f>VLOOKUP(A58,Calcgeneral!$C$2:$K$200,7,FALSE)</f>
        <v>#N/A</v>
      </c>
      <c r="H58" s="98" t="s">
        <v>3</v>
      </c>
    </row>
    <row r="59" spans="1:8" ht="12.75">
      <c r="A59" s="91">
        <v>47</v>
      </c>
      <c r="B59" s="92" t="str">
        <f>VLOOKUP(A59,Calcgeneral!$C$2:$K$200,2,FALSE)</f>
        <v>Christophe HARDY</v>
      </c>
      <c r="C59" s="92" t="str">
        <f>VLOOKUP(A59,Calcgeneral!$C$2:$K$200,3,FALSE)</f>
        <v>PAU VELO (64)</v>
      </c>
      <c r="D59" s="91" t="str">
        <f>VLOOKUP(A59,Calcgeneral!$C$2:$K$200,4,FALSE)</f>
        <v>3</v>
      </c>
      <c r="E59" s="148" t="str">
        <f>VLOOKUP(A59,Calcgeneral!$C$2:$K$200,5,FALSE)</f>
        <v>1:59:39,68</v>
      </c>
      <c r="F59" s="98" t="s">
        <v>3</v>
      </c>
      <c r="G59" s="148" t="e">
        <f>VLOOKUP(A59,Calcgeneral!$C$2:$K$200,7,FALSE)</f>
        <v>#N/A</v>
      </c>
      <c r="H59" s="98" t="s">
        <v>3</v>
      </c>
    </row>
    <row r="60" spans="1:8" ht="12.75">
      <c r="A60" s="91">
        <v>48</v>
      </c>
      <c r="B60" s="92" t="str">
        <f>VLOOKUP(A60,Calcgeneral!$C$2:$K$200,2,FALSE)</f>
        <v>Olivier SCHMIDT</v>
      </c>
      <c r="C60" s="92" t="str">
        <f>VLOOKUP(A60,Calcgeneral!$C$2:$K$200,3,FALSE)</f>
        <v>PAU VELO (64)</v>
      </c>
      <c r="D60" s="91" t="str">
        <f>VLOOKUP(A60,Calcgeneral!$C$2:$K$200,4,FALSE)</f>
        <v>3</v>
      </c>
      <c r="E60" s="148" t="str">
        <f>VLOOKUP(A60,Calcgeneral!$C$2:$K$200,5,FALSE)</f>
        <v>2:12:15,60</v>
      </c>
      <c r="F60" s="98" t="s">
        <v>3</v>
      </c>
      <c r="G60" s="148" t="e">
        <f>VLOOKUP(A60,Calcgeneral!$C$2:$K$200,7,FALSE)</f>
        <v>#N/A</v>
      </c>
      <c r="H60" s="98" t="s">
        <v>3</v>
      </c>
    </row>
    <row r="61" spans="1:8" ht="12.75">
      <c r="A61" s="267" t="s">
        <v>183</v>
      </c>
      <c r="B61" s="268"/>
      <c r="C61" s="268"/>
      <c r="D61" s="268"/>
      <c r="E61" s="268"/>
      <c r="F61" s="268"/>
      <c r="G61" s="268"/>
      <c r="H61" s="268"/>
    </row>
    <row r="62" spans="1:8" ht="12.75">
      <c r="A62" s="91">
        <v>49</v>
      </c>
      <c r="B62" s="92" t="str">
        <f>VLOOKUP(A62,Calcgeneral!$C$2:$K$200,2,FALSE)</f>
        <v>Vincent DELMAS</v>
      </c>
      <c r="C62" s="92" t="str">
        <f>VLOOKUP(A62,Calcgeneral!$C$2:$K$200,3,FALSE)</f>
        <v>SAINT PAUL SPORTS (40)</v>
      </c>
      <c r="D62" s="91" t="str">
        <f>VLOOKUP(A62,Calcgeneral!$C$2:$K$200,4,FALSE)</f>
        <v>3</v>
      </c>
      <c r="E62" s="148" t="str">
        <f>VLOOKUP(A62,Calcgeneral!$C$2:$K$200,5,FALSE)</f>
        <v>1:59:39,68</v>
      </c>
      <c r="F62" s="197" t="s">
        <v>375</v>
      </c>
      <c r="G62" s="148" t="e">
        <f>VLOOKUP(A62,Calcgeneral!$C$2:$K$200,7,FALSE)</f>
        <v>#N/A</v>
      </c>
      <c r="H62" s="197" t="s">
        <v>3</v>
      </c>
    </row>
    <row r="63" spans="1:8" ht="12.75">
      <c r="A63" s="91">
        <v>50</v>
      </c>
      <c r="B63" s="92" t="str">
        <f>VLOOKUP(A63,Calcgeneral!$C$2:$K$200,2,FALSE)</f>
        <v>Hugo WARIN</v>
      </c>
      <c r="C63" s="92" t="str">
        <f>VLOOKUP(A63,Calcgeneral!$C$2:$K$200,3,FALSE)</f>
        <v>STADE MONTOIS (40)</v>
      </c>
      <c r="D63" s="91" t="str">
        <f>VLOOKUP(A63,Calcgeneral!$C$2:$K$200,4,FALSE)</f>
        <v>3</v>
      </c>
      <c r="E63" s="148" t="str">
        <f>VLOOKUP(A63,Calcgeneral!$C$2:$K$200,5,FALSE)</f>
        <v>2:01:10,95</v>
      </c>
      <c r="F63" s="98" t="s">
        <v>3</v>
      </c>
      <c r="G63" s="148" t="e">
        <f>VLOOKUP(A63,Calcgeneral!$C$2:$K$200,7,FALSE)</f>
        <v>#N/A</v>
      </c>
      <c r="H63" s="98" t="s">
        <v>3</v>
      </c>
    </row>
    <row r="64" spans="1:8" ht="12.75">
      <c r="A64" s="91">
        <v>51</v>
      </c>
      <c r="B64" s="92" t="str">
        <f>VLOOKUP(A64,Calcgeneral!$C$2:$K$200,2,FALSE)</f>
        <v>Jérome MICHELIN</v>
      </c>
      <c r="C64" s="92" t="str">
        <f>VLOOKUP(A64,Calcgeneral!$C$2:$K$200,3,FALSE)</f>
        <v>SAINT PAUL SPORTS (40)</v>
      </c>
      <c r="D64" s="91" t="str">
        <f>VLOOKUP(A64,Calcgeneral!$C$2:$K$200,4,FALSE)</f>
        <v>3</v>
      </c>
      <c r="E64" s="148" t="str">
        <f>VLOOKUP(A64,Calcgeneral!$C$2:$K$200,5,FALSE)</f>
        <v>1:59:39,68</v>
      </c>
      <c r="F64" s="98" t="s">
        <v>3</v>
      </c>
      <c r="G64" s="148" t="e">
        <f>VLOOKUP(A64,Calcgeneral!$C$2:$K$200,7,FALSE)</f>
        <v>#N/A</v>
      </c>
      <c r="H64" s="98" t="s">
        <v>3</v>
      </c>
    </row>
    <row r="65" spans="1:8" ht="12.75">
      <c r="A65" s="91">
        <v>52</v>
      </c>
      <c r="B65" s="92" t="str">
        <f>VLOOKUP(A65,Calcgeneral!$C$2:$K$200,2,FALSE)</f>
        <v>Florian SAUBION</v>
      </c>
      <c r="C65" s="92" t="str">
        <f>VLOOKUP(A65,Calcgeneral!$C$2:$K$200,3,FALSE)</f>
        <v>SAINT PAUL SPORTS (40)</v>
      </c>
      <c r="D65" s="91" t="str">
        <f>VLOOKUP(A65,Calcgeneral!$C$2:$K$200,4,FALSE)</f>
        <v>3</v>
      </c>
      <c r="E65" s="148" t="str">
        <f>VLOOKUP(A65,Calcgeneral!$C$2:$K$200,5,FALSE)</f>
        <v>2:16:43,80</v>
      </c>
      <c r="F65" s="98" t="s">
        <v>3</v>
      </c>
      <c r="G65" s="148" t="e">
        <f>VLOOKUP(A65,Calcgeneral!$C$2:$K$200,7,FALSE)</f>
        <v>#N/A</v>
      </c>
      <c r="H65" s="98" t="s">
        <v>3</v>
      </c>
    </row>
    <row r="66" spans="1:8" ht="12.75">
      <c r="A66" s="91">
        <v>53</v>
      </c>
      <c r="B66" s="92" t="e">
        <f>VLOOKUP(A66,Calcgeneral!$C$2:$K$200,2,FALSE)</f>
        <v>#N/A</v>
      </c>
      <c r="C66" s="92" t="e">
        <f>VLOOKUP(A66,Calcgeneral!$C$2:$K$200,3,FALSE)</f>
        <v>#N/A</v>
      </c>
      <c r="D66" s="91" t="e">
        <f>VLOOKUP(A66,Calcgeneral!$C$2:$K$200,4,FALSE)</f>
        <v>#N/A</v>
      </c>
      <c r="E66" s="148" t="e">
        <f>VLOOKUP(A66,Calcgeneral!$C$2:$K$200,5,FALSE)</f>
        <v>#N/A</v>
      </c>
      <c r="F66" s="98" t="s">
        <v>3</v>
      </c>
      <c r="G66" s="148" t="e">
        <f>VLOOKUP(A66,Calcgeneral!$C$2:$K$200,7,FALSE)</f>
        <v>#N/A</v>
      </c>
      <c r="H66" s="98" t="s">
        <v>3</v>
      </c>
    </row>
    <row r="67" spans="1:8" ht="12.75">
      <c r="A67" s="267" t="s">
        <v>184</v>
      </c>
      <c r="B67" s="268"/>
      <c r="C67" s="268"/>
      <c r="D67" s="268"/>
      <c r="E67" s="268"/>
      <c r="F67" s="268"/>
      <c r="G67" s="268"/>
      <c r="H67" s="268"/>
    </row>
    <row r="68" spans="1:8" ht="12.75">
      <c r="A68" s="91">
        <v>36</v>
      </c>
      <c r="B68" s="92" t="str">
        <f>VLOOKUP(A68,Calcgeneral!$C$2:$K$200,2,FALSE)</f>
        <v>Auguste COUTINHO</v>
      </c>
      <c r="C68" s="92" t="str">
        <f>VLOOKUP(A68,Calcgeneral!$C$2:$K$200,3,FALSE)</f>
        <v>ST GAUDENS (31)</v>
      </c>
      <c r="D68" s="91" t="str">
        <f>VLOOKUP(A68,Calcgeneral!$C$2:$K$200,4,FALSE)</f>
        <v>3</v>
      </c>
      <c r="E68" s="148" t="str">
        <f>VLOOKUP(A68,Calcgeneral!$C$2:$K$200,5,FALSE)</f>
        <v>1:59:39,68</v>
      </c>
      <c r="F68" s="197" t="s">
        <v>344</v>
      </c>
      <c r="G68" s="148" t="e">
        <f>VLOOKUP(A68,Calcgeneral!$C$2:$K$200,7,FALSE)</f>
        <v>#N/A</v>
      </c>
      <c r="H68" s="197" t="s">
        <v>3</v>
      </c>
    </row>
    <row r="69" spans="1:8" ht="12.75">
      <c r="A69" s="91">
        <v>37</v>
      </c>
      <c r="B69" s="92" t="str">
        <f>VLOOKUP(A69,Calcgeneral!$C$2:$K$200,2,FALSE)</f>
        <v>Fabien DECAMPS</v>
      </c>
      <c r="C69" s="92" t="str">
        <f>VLOOKUP(A69,Calcgeneral!$C$2:$K$200,3,FALSE)</f>
        <v>ST GAUDENS (31)</v>
      </c>
      <c r="D69" s="91" t="str">
        <f>VLOOKUP(A69,Calcgeneral!$C$2:$K$200,4,FALSE)</f>
        <v>3</v>
      </c>
      <c r="E69" s="148" t="str">
        <f>VLOOKUP(A69,Calcgeneral!$C$2:$K$200,5,FALSE)</f>
        <v>1:59:39,68</v>
      </c>
      <c r="F69" s="98" t="s">
        <v>3</v>
      </c>
      <c r="G69" s="148" t="e">
        <f>VLOOKUP(A69,Calcgeneral!$C$2:$K$200,7,FALSE)</f>
        <v>#N/A</v>
      </c>
      <c r="H69" s="98" t="s">
        <v>3</v>
      </c>
    </row>
    <row r="70" spans="1:8" ht="12.75">
      <c r="A70" s="91">
        <v>38</v>
      </c>
      <c r="B70" s="92" t="str">
        <f>VLOOKUP(A70,Calcgeneral!$C$2:$K$200,2,FALSE)</f>
        <v>Mattias MICAS</v>
      </c>
      <c r="C70" s="92" t="str">
        <f>VLOOKUP(A70,Calcgeneral!$C$2:$K$200,3,FALSE)</f>
        <v>ST GAUDENS (31)</v>
      </c>
      <c r="D70" s="91" t="str">
        <f>VLOOKUP(A70,Calcgeneral!$C$2:$K$200,4,FALSE)</f>
        <v>3</v>
      </c>
      <c r="E70" s="148" t="str">
        <f>VLOOKUP(A70,Calcgeneral!$C$2:$K$200,5,FALSE)</f>
        <v>1:59:39,68</v>
      </c>
      <c r="F70" s="98" t="s">
        <v>3</v>
      </c>
      <c r="G70" s="148" t="e">
        <f>VLOOKUP(A70,Calcgeneral!$C$2:$K$200,7,FALSE)</f>
        <v>#N/A</v>
      </c>
      <c r="H70" s="98" t="s">
        <v>3</v>
      </c>
    </row>
    <row r="71" spans="1:8" ht="12.75">
      <c r="A71" s="91">
        <v>39</v>
      </c>
      <c r="B71" s="92" t="str">
        <f>VLOOKUP(A71,Calcgeneral!$C$2:$K$200,2,FALSE)</f>
        <v>Christophe MONTAUBAN</v>
      </c>
      <c r="C71" s="92" t="str">
        <f>VLOOKUP(A71,Calcgeneral!$C$2:$K$200,3,FALSE)</f>
        <v>ST GAUDENS (31)</v>
      </c>
      <c r="D71" s="91" t="str">
        <f>VLOOKUP(A71,Calcgeneral!$C$2:$K$200,4,FALSE)</f>
        <v>3</v>
      </c>
      <c r="E71" s="148" t="str">
        <f>VLOOKUP(A71,Calcgeneral!$C$2:$K$200,5,FALSE)</f>
        <v>1:59:04,19</v>
      </c>
      <c r="F71" s="98" t="s">
        <v>3</v>
      </c>
      <c r="G71" s="148" t="e">
        <f>VLOOKUP(A71,Calcgeneral!$C$2:$K$200,7,FALSE)</f>
        <v>#N/A</v>
      </c>
      <c r="H71" s="98" t="s">
        <v>3</v>
      </c>
    </row>
    <row r="72" spans="1:8" ht="12.75">
      <c r="A72" s="91">
        <v>40</v>
      </c>
      <c r="B72" s="92" t="e">
        <f>VLOOKUP(A72,Calcgeneral!$C$2:$K$200,2,FALSE)</f>
        <v>#N/A</v>
      </c>
      <c r="C72" s="92" t="e">
        <f>VLOOKUP(A72,Calcgeneral!$C$2:$K$200,3,FALSE)</f>
        <v>#N/A</v>
      </c>
      <c r="D72" s="91" t="e">
        <f>VLOOKUP(A72,Calcgeneral!$C$2:$K$200,4,FALSE)</f>
        <v>#N/A</v>
      </c>
      <c r="E72" s="148" t="e">
        <f>VLOOKUP(A72,Calcgeneral!$C$2:$K$200,5,FALSE)</f>
        <v>#N/A</v>
      </c>
      <c r="F72" s="98" t="s">
        <v>3</v>
      </c>
      <c r="G72" s="148" t="e">
        <f>VLOOKUP(A72,Calcgeneral!$C$2:$K$200,7,FALSE)</f>
        <v>#N/A</v>
      </c>
      <c r="H72" s="98" t="s">
        <v>3</v>
      </c>
    </row>
    <row r="73" spans="1:8" ht="12.75">
      <c r="A73" s="91">
        <v>41</v>
      </c>
      <c r="B73" s="92" t="e">
        <f>VLOOKUP(A73,Calcgeneral!$C$2:$K$200,2,FALSE)</f>
        <v>#N/A</v>
      </c>
      <c r="C73" s="92" t="e">
        <f>VLOOKUP(A73,Calcgeneral!$C$2:$K$200,3,FALSE)</f>
        <v>#N/A</v>
      </c>
      <c r="D73" s="91" t="e">
        <f>VLOOKUP(A73,Calcgeneral!$C$2:$K$200,4,FALSE)</f>
        <v>#N/A</v>
      </c>
      <c r="E73" s="148" t="e">
        <f>VLOOKUP(A73,Calcgeneral!$C$2:$K$200,5,FALSE)</f>
        <v>#N/A</v>
      </c>
      <c r="F73" s="98"/>
      <c r="G73" s="148" t="e">
        <f>VLOOKUP(A73,Calcgeneral!$C$2:$K$200,7,FALSE)</f>
        <v>#N/A</v>
      </c>
      <c r="H73" s="98"/>
    </row>
    <row r="74" spans="1:12" s="4" customFormat="1" ht="12.75">
      <c r="A74" s="91">
        <v>42</v>
      </c>
      <c r="B74" s="92" t="str">
        <f>VLOOKUP(A74,Calcgeneral!$C$2:$K$200,2,FALSE)</f>
        <v>Patrick LORMANT</v>
      </c>
      <c r="C74" s="92" t="str">
        <f>VLOOKUP(A74,Calcgeneral!$C$2:$K$200,3,FALSE)</f>
        <v>ST GAUDENS (31)</v>
      </c>
      <c r="D74" s="91" t="str">
        <f>VLOOKUP(A74,Calcgeneral!$C$2:$K$200,4,FALSE)</f>
        <v>3</v>
      </c>
      <c r="E74" s="148" t="str">
        <f>VLOOKUP(A74,Calcgeneral!$C$2:$K$200,5,FALSE)</f>
        <v>1:59:39,68</v>
      </c>
      <c r="F74" s="98" t="s">
        <v>3</v>
      </c>
      <c r="G74" s="148" t="e">
        <f>VLOOKUP(A74,Calcgeneral!$C$2:$K$200,7,FALSE)</f>
        <v>#N/A</v>
      </c>
      <c r="H74" s="98" t="s">
        <v>3</v>
      </c>
      <c r="J74"/>
      <c r="K74"/>
      <c r="L74"/>
    </row>
    <row r="75" spans="1:8" ht="12.75">
      <c r="A75" s="267" t="s">
        <v>22</v>
      </c>
      <c r="B75" s="268"/>
      <c r="C75" s="268"/>
      <c r="D75" s="268"/>
      <c r="E75" s="268"/>
      <c r="F75" s="268"/>
      <c r="G75" s="268"/>
      <c r="H75" s="268"/>
    </row>
    <row r="76" spans="1:8" ht="12.75">
      <c r="A76" s="91">
        <v>61</v>
      </c>
      <c r="B76" s="92" t="str">
        <f>VLOOKUP(A76,Calcgeneral!$C$2:$K$200,2,FALSE)</f>
        <v>Florent AUBIER</v>
      </c>
      <c r="C76" s="92" t="str">
        <f>VLOOKUP(A76,Calcgeneral!$C$2:$K$200,3,FALSE)</f>
        <v>UC LAVEDAN (65)</v>
      </c>
      <c r="D76" s="91" t="str">
        <f>VLOOKUP(A76,Calcgeneral!$C$2:$K$200,4,FALSE)</f>
        <v>3</v>
      </c>
      <c r="E76" s="148" t="str">
        <f>VLOOKUP(A76,Calcgeneral!$C$2:$K$200,5,FALSE)</f>
        <v>1:59:25,91</v>
      </c>
      <c r="F76" s="197" t="s">
        <v>349</v>
      </c>
      <c r="G76" s="148" t="e">
        <f>VLOOKUP(A76,Calcgeneral!$C$2:$K$200,7,FALSE)</f>
        <v>#N/A</v>
      </c>
      <c r="H76" s="197" t="s">
        <v>3</v>
      </c>
    </row>
    <row r="77" spans="1:8" ht="12.75">
      <c r="A77" s="91">
        <v>62</v>
      </c>
      <c r="B77" s="92" t="str">
        <f>VLOOKUP(A77,Calcgeneral!$C$2:$K$200,2,FALSE)</f>
        <v>Xavier DAVIA</v>
      </c>
      <c r="C77" s="92" t="str">
        <f>VLOOKUP(A77,Calcgeneral!$C$2:$K$200,3,FALSE)</f>
        <v>UC LAVEDAN (65)</v>
      </c>
      <c r="D77" s="91" t="str">
        <f>VLOOKUP(A77,Calcgeneral!$C$2:$K$200,4,FALSE)</f>
        <v>3</v>
      </c>
      <c r="E77" s="148" t="str">
        <f>VLOOKUP(A77,Calcgeneral!$C$2:$K$200,5,FALSE)</f>
        <v>1:59:39,68</v>
      </c>
      <c r="F77" s="98" t="s">
        <v>3</v>
      </c>
      <c r="G77" s="148" t="e">
        <f>VLOOKUP(A77,Calcgeneral!$C$2:$K$200,7,FALSE)</f>
        <v>#N/A</v>
      </c>
      <c r="H77" s="98" t="s">
        <v>3</v>
      </c>
    </row>
    <row r="78" spans="1:8" ht="12.75">
      <c r="A78" s="91">
        <v>63</v>
      </c>
      <c r="B78" s="92" t="str">
        <f>VLOOKUP(A78,Calcgeneral!$C$2:$K$200,2,FALSE)</f>
        <v>Matthieu FOSSARD</v>
      </c>
      <c r="C78" s="92" t="str">
        <f>VLOOKUP(A78,Calcgeneral!$C$2:$K$200,3,FALSE)</f>
        <v>UC LAVEDAN (65)</v>
      </c>
      <c r="D78" s="91" t="str">
        <f>VLOOKUP(A78,Calcgeneral!$C$2:$K$200,4,FALSE)</f>
        <v>3</v>
      </c>
      <c r="E78" s="148" t="str">
        <f>VLOOKUP(A78,Calcgeneral!$C$2:$K$200,5,FALSE)</f>
        <v>1:59:39,68</v>
      </c>
      <c r="F78" s="98" t="s">
        <v>3</v>
      </c>
      <c r="G78" s="148" t="e">
        <f>VLOOKUP(A78,Calcgeneral!$C$2:$K$200,7,FALSE)</f>
        <v>#N/A</v>
      </c>
      <c r="H78" s="98" t="s">
        <v>3</v>
      </c>
    </row>
    <row r="79" spans="1:8" ht="12.75">
      <c r="A79" s="91">
        <v>64</v>
      </c>
      <c r="B79" s="92" t="str">
        <f>VLOOKUP(A79,Calcgeneral!$C$2:$K$200,2,FALSE)</f>
        <v>Jérôme GIBANEL</v>
      </c>
      <c r="C79" s="92" t="str">
        <f>VLOOKUP(A79,Calcgeneral!$C$2:$K$200,3,FALSE)</f>
        <v>UC LAVEDAN (65)</v>
      </c>
      <c r="D79" s="91" t="str">
        <f>VLOOKUP(A79,Calcgeneral!$C$2:$K$200,4,FALSE)</f>
        <v>3</v>
      </c>
      <c r="E79" s="148" t="str">
        <f>VLOOKUP(A79,Calcgeneral!$C$2:$K$200,5,FALSE)</f>
        <v>2:03:17,86</v>
      </c>
      <c r="F79" s="98" t="s">
        <v>3</v>
      </c>
      <c r="G79" s="148" t="e">
        <f>VLOOKUP(A79,Calcgeneral!$C$2:$K$200,7,FALSE)</f>
        <v>#N/A</v>
      </c>
      <c r="H79" s="98" t="s">
        <v>3</v>
      </c>
    </row>
    <row r="80" spans="1:8" ht="12.75">
      <c r="A80" s="91">
        <v>65</v>
      </c>
      <c r="B80" s="92" t="str">
        <f>VLOOKUP(A80,Calcgeneral!$C$2:$K$200,2,FALSE)</f>
        <v>Frédéric IGLESIAS</v>
      </c>
      <c r="C80" s="92" t="str">
        <f>VLOOKUP(A80,Calcgeneral!$C$2:$K$200,3,FALSE)</f>
        <v>UC LAVEDAN (65)</v>
      </c>
      <c r="D80" s="91" t="str">
        <f>VLOOKUP(A80,Calcgeneral!$C$2:$K$200,4,FALSE)</f>
        <v>3</v>
      </c>
      <c r="E80" s="148" t="str">
        <f>VLOOKUP(A80,Calcgeneral!$C$2:$K$200,5,FALSE)</f>
        <v>1:59:39,68</v>
      </c>
      <c r="F80" s="98" t="s">
        <v>3</v>
      </c>
      <c r="G80" s="148" t="e">
        <f>VLOOKUP(A80,Calcgeneral!$C$2:$K$200,7,FALSE)</f>
        <v>#N/A</v>
      </c>
      <c r="H80" s="98" t="s">
        <v>3</v>
      </c>
    </row>
    <row r="81" spans="1:8" ht="12.75">
      <c r="A81" s="91">
        <v>66</v>
      </c>
      <c r="B81" s="92" t="str">
        <f>VLOOKUP(A81,Calcgeneral!$C$2:$K$200,2,FALSE)</f>
        <v>Joffrey LEDOUX</v>
      </c>
      <c r="C81" s="92" t="str">
        <f>VLOOKUP(A81,Calcgeneral!$C$2:$K$200,3,FALSE)</f>
        <v>UC LAVEDAN (65)</v>
      </c>
      <c r="D81" s="91" t="str">
        <f>VLOOKUP(A81,Calcgeneral!$C$2:$K$200,4,FALSE)</f>
        <v>3</v>
      </c>
      <c r="E81" s="148" t="str">
        <f>VLOOKUP(A81,Calcgeneral!$C$2:$K$200,5,FALSE)</f>
        <v>1:59:39,68</v>
      </c>
      <c r="F81" s="98" t="s">
        <v>3</v>
      </c>
      <c r="G81" s="148" t="e">
        <f>VLOOKUP(A81,Calcgeneral!$C$2:$K$200,7,FALSE)</f>
        <v>#N/A</v>
      </c>
      <c r="H81" s="98" t="s">
        <v>3</v>
      </c>
    </row>
    <row r="82" spans="1:8" ht="12.75">
      <c r="A82" s="91">
        <v>67</v>
      </c>
      <c r="B82" s="92" t="str">
        <f>VLOOKUP(A82,Calcgeneral!$C$2:$K$200,2,FALSE)</f>
        <v>Alban GENTILLET</v>
      </c>
      <c r="C82" s="92" t="str">
        <f>VLOOKUP(A82,Calcgeneral!$C$2:$K$200,3,FALSE)</f>
        <v>UC LAVEDAN (65)</v>
      </c>
      <c r="D82" s="91" t="str">
        <f>VLOOKUP(A82,Calcgeneral!$C$2:$K$200,4,FALSE)</f>
        <v>3</v>
      </c>
      <c r="E82" s="148" t="str">
        <f>VLOOKUP(A82,Calcgeneral!$C$2:$K$200,5,FALSE)</f>
        <v>2:12:15,60</v>
      </c>
      <c r="F82" s="98" t="s">
        <v>3</v>
      </c>
      <c r="G82" s="148" t="e">
        <f>VLOOKUP(A82,Calcgeneral!$C$2:$K$200,7,FALSE)</f>
        <v>#N/A</v>
      </c>
      <c r="H82" s="98" t="s">
        <v>3</v>
      </c>
    </row>
    <row r="83" spans="1:8" ht="12.75">
      <c r="A83" s="91">
        <v>68</v>
      </c>
      <c r="B83" s="92" t="str">
        <f>VLOOKUP(A83,Calcgeneral!$C$2:$K$200,2,FALSE)</f>
        <v>Roland LILLE</v>
      </c>
      <c r="C83" s="92" t="str">
        <f>VLOOKUP(A83,Calcgeneral!$C$2:$K$200,3,FALSE)</f>
        <v>UC LAVEDAN (65)</v>
      </c>
      <c r="D83" s="91" t="str">
        <f>VLOOKUP(A83,Calcgeneral!$C$2:$K$200,4,FALSE)</f>
        <v>3</v>
      </c>
      <c r="E83" s="148" t="str">
        <f>VLOOKUP(A83,Calcgeneral!$C$2:$K$200,5,FALSE)</f>
        <v>2:12:10,79</v>
      </c>
      <c r="F83" s="98" t="s">
        <v>3</v>
      </c>
      <c r="G83" s="148" t="e">
        <f>VLOOKUP(A83,Calcgeneral!$C$2:$K$200,7,FALSE)</f>
        <v>#N/A</v>
      </c>
      <c r="H83" s="98" t="s">
        <v>3</v>
      </c>
    </row>
    <row r="84" spans="1:8" ht="12.75">
      <c r="A84" s="91">
        <v>69</v>
      </c>
      <c r="B84" s="92" t="e">
        <f>VLOOKUP(A84,Calcgeneral!$C$2:$K$200,2,FALSE)</f>
        <v>#N/A</v>
      </c>
      <c r="C84" s="92" t="e">
        <f>VLOOKUP(A84,Calcgeneral!$C$2:$K$200,3,FALSE)</f>
        <v>#N/A</v>
      </c>
      <c r="D84" s="91" t="e">
        <f>VLOOKUP(A84,Calcgeneral!$C$2:$K$200,4,FALSE)</f>
        <v>#N/A</v>
      </c>
      <c r="E84" s="148" t="e">
        <f>VLOOKUP(A84,Calcgeneral!$C$2:$K$200,5,FALSE)</f>
        <v>#N/A</v>
      </c>
      <c r="F84" s="98" t="s">
        <v>3</v>
      </c>
      <c r="G84" s="148" t="e">
        <f>VLOOKUP(A84,Calcgeneral!$C$2:$K$200,7,FALSE)</f>
        <v>#N/A</v>
      </c>
      <c r="H84" s="98" t="s">
        <v>3</v>
      </c>
    </row>
    <row r="85" spans="1:8" ht="12.75">
      <c r="A85" s="91">
        <v>70</v>
      </c>
      <c r="B85" s="92" t="str">
        <f>VLOOKUP(A85,Calcgeneral!$C$2:$K$200,2,FALSE)</f>
        <v>Frédéric PESTANA</v>
      </c>
      <c r="C85" s="92" t="str">
        <f>VLOOKUP(A85,Calcgeneral!$C$2:$K$200,3,FALSE)</f>
        <v>UC LAVEDAN (65)</v>
      </c>
      <c r="D85" s="91" t="str">
        <f>VLOOKUP(A85,Calcgeneral!$C$2:$K$200,4,FALSE)</f>
        <v>3</v>
      </c>
      <c r="E85" s="148" t="str">
        <f>VLOOKUP(A85,Calcgeneral!$C$2:$K$200,5,FALSE)</f>
        <v>2:01:45,44</v>
      </c>
      <c r="F85" s="98" t="s">
        <v>3</v>
      </c>
      <c r="G85" s="148" t="e">
        <f>VLOOKUP(A85,Calcgeneral!$C$2:$K$200,7,FALSE)</f>
        <v>#N/A</v>
      </c>
      <c r="H85" s="98" t="s">
        <v>3</v>
      </c>
    </row>
    <row r="86" spans="1:8" ht="12.75">
      <c r="A86" s="267" t="s">
        <v>24</v>
      </c>
      <c r="B86" s="268"/>
      <c r="C86" s="268"/>
      <c r="D86" s="268"/>
      <c r="E86" s="268"/>
      <c r="F86" s="268"/>
      <c r="G86" s="268"/>
      <c r="H86" s="268"/>
    </row>
    <row r="87" spans="1:8" ht="12.75">
      <c r="A87" s="91">
        <v>54</v>
      </c>
      <c r="B87" s="92" t="e">
        <f>VLOOKUP(A87,Calcgeneral!$C$2:$K$200,2,FALSE)</f>
        <v>#N/A</v>
      </c>
      <c r="C87" s="92" t="e">
        <f>VLOOKUP(A87,Calcgeneral!$C$2:$K$200,3,FALSE)</f>
        <v>#N/A</v>
      </c>
      <c r="D87" s="91" t="e">
        <f>VLOOKUP(A87,Calcgeneral!$C$2:$K$200,4,FALSE)</f>
        <v>#N/A</v>
      </c>
      <c r="E87" s="148" t="e">
        <f>VLOOKUP(A87,Calcgeneral!$C$2:$K$200,5,FALSE)</f>
        <v>#N/A</v>
      </c>
      <c r="F87" s="197" t="s">
        <v>347</v>
      </c>
      <c r="G87" s="148" t="e">
        <f>VLOOKUP(A87,Calcgeneral!$C$2:$K$200,7,FALSE)</f>
        <v>#N/A</v>
      </c>
      <c r="H87" s="197" t="s">
        <v>3</v>
      </c>
    </row>
    <row r="88" spans="1:8" ht="12.75">
      <c r="A88" s="91">
        <v>55</v>
      </c>
      <c r="B88" s="92" t="str">
        <f>VLOOKUP(A88,Calcgeneral!$C$2:$K$200,2,FALSE)</f>
        <v>Dorian GALCERA</v>
      </c>
      <c r="C88" s="92" t="str">
        <f>VLOOKUP(A88,Calcgeneral!$C$2:$K$200,3,FALSE)</f>
        <v>VC PIERREFITTE-LUZ (65)</v>
      </c>
      <c r="D88" s="91" t="str">
        <f>VLOOKUP(A88,Calcgeneral!$C$2:$K$200,4,FALSE)</f>
        <v>3</v>
      </c>
      <c r="E88" s="148" t="str">
        <f>VLOOKUP(A88,Calcgeneral!$C$2:$K$200,5,FALSE)</f>
        <v>1:59:14,55</v>
      </c>
      <c r="F88" s="98" t="s">
        <v>3</v>
      </c>
      <c r="G88" s="148" t="e">
        <f>VLOOKUP(A88,Calcgeneral!$C$2:$K$200,7,FALSE)</f>
        <v>#N/A</v>
      </c>
      <c r="H88" s="98" t="s">
        <v>3</v>
      </c>
    </row>
    <row r="89" spans="1:8" ht="12.75">
      <c r="A89" s="91">
        <v>56</v>
      </c>
      <c r="B89" s="92" t="e">
        <f>VLOOKUP(A89,Calcgeneral!$C$2:$K$200,2,FALSE)</f>
        <v>#N/A</v>
      </c>
      <c r="C89" s="92" t="e">
        <f>VLOOKUP(A89,Calcgeneral!$C$2:$K$200,3,FALSE)</f>
        <v>#N/A</v>
      </c>
      <c r="D89" s="91" t="e">
        <f>VLOOKUP(A89,Calcgeneral!$C$2:$K$200,4,FALSE)</f>
        <v>#N/A</v>
      </c>
      <c r="E89" s="148" t="e">
        <f>VLOOKUP(A89,Calcgeneral!$C$2:$K$200,5,FALSE)</f>
        <v>#N/A</v>
      </c>
      <c r="F89" s="98" t="s">
        <v>3</v>
      </c>
      <c r="G89" s="148" t="e">
        <f>VLOOKUP(A89,Calcgeneral!$C$2:$K$200,7,FALSE)</f>
        <v>#N/A</v>
      </c>
      <c r="H89" s="98" t="s">
        <v>3</v>
      </c>
    </row>
    <row r="90" spans="1:8" ht="12.75">
      <c r="A90" s="91">
        <v>57</v>
      </c>
      <c r="B90" s="92" t="str">
        <f>VLOOKUP(A90,Calcgeneral!$C$2:$K$200,2,FALSE)</f>
        <v>Paul SCHAAB</v>
      </c>
      <c r="C90" s="92" t="str">
        <f>VLOOKUP(A90,Calcgeneral!$C$2:$K$200,3,FALSE)</f>
        <v>VC PIERREFITTE-LUZ (65)</v>
      </c>
      <c r="D90" s="91" t="str">
        <f>VLOOKUP(A90,Calcgeneral!$C$2:$K$200,4,FALSE)</f>
        <v>3</v>
      </c>
      <c r="E90" s="148" t="str">
        <f>VLOOKUP(A90,Calcgeneral!$C$2:$K$200,5,FALSE)</f>
        <v>1:59:39,68</v>
      </c>
      <c r="F90" s="98" t="s">
        <v>3</v>
      </c>
      <c r="G90" s="148" t="e">
        <f>VLOOKUP(A90,Calcgeneral!$C$2:$K$200,7,FALSE)</f>
        <v>#N/A</v>
      </c>
      <c r="H90" s="98" t="s">
        <v>3</v>
      </c>
    </row>
    <row r="91" spans="1:8" ht="12.75">
      <c r="A91" s="91">
        <v>58</v>
      </c>
      <c r="B91" s="92" t="str">
        <f>VLOOKUP(A91,Calcgeneral!$C$2:$K$200,2,FALSE)</f>
        <v>Thierry BORDEROLLE</v>
      </c>
      <c r="C91" s="92" t="str">
        <f>VLOOKUP(A91,Calcgeneral!$C$2:$K$200,3,FALSE)</f>
        <v>VC PIERREFITTE-LUZ (65)</v>
      </c>
      <c r="D91" s="91" t="str">
        <f>VLOOKUP(A91,Calcgeneral!$C$2:$K$200,4,FALSE)</f>
        <v>3</v>
      </c>
      <c r="E91" s="148" t="str">
        <f>VLOOKUP(A91,Calcgeneral!$C$2:$K$200,5,FALSE)</f>
        <v>1:59:39,68</v>
      </c>
      <c r="F91" s="98" t="s">
        <v>3</v>
      </c>
      <c r="G91" s="148" t="e">
        <f>VLOOKUP(A91,Calcgeneral!$C$2:$K$200,7,FALSE)</f>
        <v>#N/A</v>
      </c>
      <c r="H91" s="98" t="s">
        <v>3</v>
      </c>
    </row>
    <row r="92" spans="1:8" ht="12.75">
      <c r="A92" s="91">
        <v>59</v>
      </c>
      <c r="B92" s="92" t="str">
        <f>VLOOKUP(A92,Calcgeneral!$C$2:$K$200,2,FALSE)</f>
        <v>José ZUERAS</v>
      </c>
      <c r="C92" s="92" t="str">
        <f>VLOOKUP(A92,Calcgeneral!$C$2:$K$200,3,FALSE)</f>
        <v>VC PIERREFITTE-LUZ (65)</v>
      </c>
      <c r="D92" s="91" t="str">
        <f>VLOOKUP(A92,Calcgeneral!$C$2:$K$200,4,FALSE)</f>
        <v>3</v>
      </c>
      <c r="E92" s="148" t="str">
        <f>VLOOKUP(A92,Calcgeneral!$C$2:$K$200,5,FALSE)</f>
        <v>2:16:40,79</v>
      </c>
      <c r="F92" s="98" t="s">
        <v>3</v>
      </c>
      <c r="G92" s="148" t="e">
        <f>VLOOKUP(A92,Calcgeneral!$C$2:$K$200,7,FALSE)</f>
        <v>#N/A</v>
      </c>
      <c r="H92" s="98" t="s">
        <v>3</v>
      </c>
    </row>
    <row r="93" spans="1:8" ht="12.75">
      <c r="A93" s="91">
        <v>60</v>
      </c>
      <c r="B93" s="92" t="str">
        <f>VLOOKUP(A93,Calcgeneral!$C$2:$K$200,2,FALSE)</f>
        <v>Michel GALCERA</v>
      </c>
      <c r="C93" s="92" t="str">
        <f>VLOOKUP(A93,Calcgeneral!$C$2:$K$200,3,FALSE)</f>
        <v>VC PIERREFITTE-LUZ (65)</v>
      </c>
      <c r="D93" s="91" t="str">
        <f>VLOOKUP(A93,Calcgeneral!$C$2:$K$200,4,FALSE)</f>
        <v>3</v>
      </c>
      <c r="E93" s="148" t="str">
        <f>VLOOKUP(A93,Calcgeneral!$C$2:$K$200,5,FALSE)</f>
        <v>1:59:39,68</v>
      </c>
      <c r="F93" s="98" t="s">
        <v>3</v>
      </c>
      <c r="G93" s="148" t="e">
        <f>VLOOKUP(A93,Calcgeneral!$C$2:$K$200,7,FALSE)</f>
        <v>#N/A</v>
      </c>
      <c r="H93" s="98" t="s">
        <v>3</v>
      </c>
    </row>
  </sheetData>
  <sheetProtection/>
  <mergeCells count="16">
    <mergeCell ref="J8:M9"/>
    <mergeCell ref="K26:P27"/>
    <mergeCell ref="G1:H1"/>
    <mergeCell ref="A8:H8"/>
    <mergeCell ref="A32:H32"/>
    <mergeCell ref="A26:H26"/>
    <mergeCell ref="A21:H21"/>
    <mergeCell ref="A14:H14"/>
    <mergeCell ref="A86:H86"/>
    <mergeCell ref="E1:F1"/>
    <mergeCell ref="A47:H47"/>
    <mergeCell ref="A39:H39"/>
    <mergeCell ref="A67:H67"/>
    <mergeCell ref="A61:H61"/>
    <mergeCell ref="A54:H54"/>
    <mergeCell ref="A75:H7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M59"/>
  <sheetViews>
    <sheetView zoomScalePageLayoutView="0" workbookViewId="0" topLeftCell="A13">
      <selection activeCell="P44" sqref="P44"/>
    </sheetView>
  </sheetViews>
  <sheetFormatPr defaultColWidth="11.421875" defaultRowHeight="12.75"/>
  <cols>
    <col min="1" max="1" width="4.57421875" style="1" customWidth="1"/>
    <col min="2" max="2" width="4.57421875" style="1" bestFit="1" customWidth="1"/>
    <col min="3" max="3" width="17.7109375" style="2" customWidth="1"/>
    <col min="4" max="4" width="13.140625" style="1" bestFit="1" customWidth="1"/>
    <col min="5" max="5" width="4.7109375" style="1" bestFit="1" customWidth="1"/>
    <col min="6" max="6" width="7.8515625" style="1" bestFit="1" customWidth="1"/>
    <col min="7" max="7" width="0.5625" style="2" customWidth="1"/>
    <col min="8" max="8" width="4.28125" style="1" customWidth="1"/>
    <col min="9" max="9" width="4.421875" style="2" bestFit="1" customWidth="1"/>
    <col min="10" max="10" width="17.7109375" style="2" customWidth="1"/>
    <col min="11" max="11" width="13.00390625" style="2" bestFit="1" customWidth="1"/>
    <col min="12" max="12" width="4.421875" style="1" bestFit="1" customWidth="1"/>
    <col min="13" max="13" width="7.140625" style="1" bestFit="1" customWidth="1"/>
    <col min="14" max="16384" width="11.421875" style="2" customWidth="1"/>
  </cols>
  <sheetData>
    <row r="1" ht="12"/>
    <row r="2" spans="1:13" ht="18">
      <c r="A2" s="226" t="s">
        <v>71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ht="15">
      <c r="A3" s="227" t="s">
        <v>72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3" ht="12.75">
      <c r="A4" s="228" t="s">
        <v>231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</row>
    <row r="5" spans="1:13" s="24" customFormat="1" ht="7.5" customHeight="1">
      <c r="A5" s="22"/>
      <c r="B5" s="22"/>
      <c r="C5" s="22"/>
      <c r="D5" s="23"/>
      <c r="E5" s="23"/>
      <c r="F5" s="23"/>
      <c r="H5" s="25"/>
      <c r="L5" s="25"/>
      <c r="M5" s="25"/>
    </row>
    <row r="6" spans="1:13" s="26" customFormat="1" ht="12.75" customHeight="1">
      <c r="A6" s="68" t="s">
        <v>4</v>
      </c>
      <c r="B6" s="27" t="s">
        <v>1</v>
      </c>
      <c r="C6" s="27" t="s">
        <v>2</v>
      </c>
      <c r="D6" s="27" t="s">
        <v>0</v>
      </c>
      <c r="E6" s="27" t="s">
        <v>14</v>
      </c>
      <c r="F6" s="27" t="s">
        <v>5</v>
      </c>
      <c r="G6" s="78"/>
      <c r="H6" s="68" t="s">
        <v>4</v>
      </c>
      <c r="I6" s="27" t="s">
        <v>1</v>
      </c>
      <c r="J6" s="27" t="s">
        <v>2</v>
      </c>
      <c r="K6" s="27" t="s">
        <v>0</v>
      </c>
      <c r="L6" s="27" t="s">
        <v>14</v>
      </c>
      <c r="M6" s="27" t="s">
        <v>5</v>
      </c>
    </row>
    <row r="7" spans="1:13" s="131" customFormat="1" ht="13.5" customHeight="1">
      <c r="A7" s="167">
        <v>1</v>
      </c>
      <c r="B7" s="158">
        <f>VLOOKUP(A7,Calcgeneral!$B$1:$J$200,2,FALSE)</f>
        <v>5</v>
      </c>
      <c r="C7" s="159" t="str">
        <f>VLOOKUP(B7,Calcgeneral!$C$2:$K$200,2,FALSE)</f>
        <v>Yohan TRIMOULET</v>
      </c>
      <c r="D7" s="159" t="str">
        <f>VLOOKUP(B7,Calcgeneral!$C$2:$K$200,3,FALSE)</f>
        <v>ACCRO VELO (47)</v>
      </c>
      <c r="E7" s="160">
        <f>VLOOKUP(B7,engag!$A$1:$D$200,4,FALSE)</f>
        <v>1</v>
      </c>
      <c r="F7" s="161" t="str">
        <f>VLOOKUP(B7,Calcgeneral!$C$2:$U$200,5)</f>
        <v>1:59:25,91</v>
      </c>
      <c r="G7" s="168"/>
      <c r="H7" s="169">
        <v>53</v>
      </c>
      <c r="I7" s="158">
        <f>VLOOKUP(H7,Calcgeneral!$B$1:$J$200,2,FALSE)</f>
        <v>84</v>
      </c>
      <c r="J7" s="159" t="str">
        <f>VLOOKUP(I7,Calcgeneral!$C$2:$K$200,2,FALSE)</f>
        <v>Roman TURROQUES</v>
      </c>
      <c r="K7" s="159" t="str">
        <f>VLOOKUP(I7,Calcgeneral!$C$2:$K$200,3,FALSE)</f>
        <v>AS VILLEMUR CYCLISME (31)</v>
      </c>
      <c r="L7" s="160">
        <f>VLOOKUP(I7,engag!$A$1:$D$200,4,FALSE)</f>
        <v>1</v>
      </c>
      <c r="M7" s="211">
        <f>VLOOKUP(I7,Calcgeneral!$C$2:$U$200,11,FALSE)</f>
        <v>0.0004107638888888876</v>
      </c>
    </row>
    <row r="8" spans="1:13" s="132" customFormat="1" ht="13.5" customHeight="1">
      <c r="A8" s="170">
        <v>2</v>
      </c>
      <c r="B8" s="162">
        <f>VLOOKUP(A8,Calcgeneral!$B$1:$J$200,2,FALSE)</f>
        <v>23</v>
      </c>
      <c r="C8" s="163" t="str">
        <f>VLOOKUP(B8,Calcgeneral!$C$2:$K$200,2,FALSE)</f>
        <v>Romain BAZALGETTE</v>
      </c>
      <c r="D8" s="163" t="str">
        <f>VLOOKUP(B8,Calcgeneral!$C$2:$K$200,3,FALSE)</f>
        <v>FIRSTEAM (64)</v>
      </c>
      <c r="E8" s="164">
        <f>VLOOKUP(B8,engag!$A$1:$D$200,4,FALSE)</f>
        <v>1</v>
      </c>
      <c r="F8" s="210">
        <f>VLOOKUP(B8,Calcgeneral!$C$2:$U$200,11,FALSE)</f>
        <v>0</v>
      </c>
      <c r="G8" s="171"/>
      <c r="H8" s="172">
        <v>54</v>
      </c>
      <c r="I8" s="162">
        <f>VLOOKUP(H8,Calcgeneral!$B$1:$J$200,2,FALSE)</f>
        <v>89</v>
      </c>
      <c r="J8" s="163" t="str">
        <f>VLOOKUP(I8,Calcgeneral!$C$2:$K$200,2,FALSE)</f>
        <v>Jacques FALLIERO</v>
      </c>
      <c r="K8" s="163" t="str">
        <f>VLOOKUP(I8,Calcgeneral!$C$2:$K$200,3,FALSE)</f>
        <v>UV LOURDES (65)</v>
      </c>
      <c r="L8" s="164">
        <f>VLOOKUP(I8,engag!$A$1:$D$200,4,FALSE)</f>
        <v>1</v>
      </c>
      <c r="M8" s="210">
        <f>VLOOKUP(I8,Calcgeneral!$C$2:$U$200,11,FALSE)</f>
        <v>0.0004107638888888876</v>
      </c>
    </row>
    <row r="9" spans="1:13" s="132" customFormat="1" ht="13.5" customHeight="1">
      <c r="A9" s="170">
        <v>3</v>
      </c>
      <c r="B9" s="162">
        <f>VLOOKUP(A9,Calcgeneral!$B$1:$J$200,2,FALSE)</f>
        <v>4</v>
      </c>
      <c r="C9" s="163" t="str">
        <f>VLOOKUP(B9,Calcgeneral!$C$2:$K$200,2,FALSE)</f>
        <v>Jérémie SOUTON</v>
      </c>
      <c r="D9" s="163" t="str">
        <f>VLOOKUP(B9,Calcgeneral!$C$2:$K$200,3,FALSE)</f>
        <v>ACCRO VELO (47)</v>
      </c>
      <c r="E9" s="164">
        <f>VLOOKUP(B9,engag!$A$1:$D$200,4,FALSE)</f>
        <v>1</v>
      </c>
      <c r="F9" s="210">
        <f>VLOOKUP(B9,Calcgeneral!$C$2:$U$200,11,FALSE)</f>
        <v>0</v>
      </c>
      <c r="G9" s="171"/>
      <c r="H9" s="173">
        <v>55</v>
      </c>
      <c r="I9" s="162">
        <f>VLOOKUP(H9,Calcgeneral!$B$1:$J$200,2,FALSE)</f>
        <v>96</v>
      </c>
      <c r="J9" s="163" t="str">
        <f>VLOOKUP(I9,Calcgeneral!$C$2:$K$200,2,FALSE)</f>
        <v>Franck VERNIS</v>
      </c>
      <c r="K9" s="163" t="str">
        <f>VLOOKUP(I9,Calcgeneral!$C$2:$K$200,3,FALSE)</f>
        <v>EST BEARN CYCLOSPORT (64)</v>
      </c>
      <c r="L9" s="164">
        <f>VLOOKUP(I9,engag!$A$1:$D$200,4,FALSE)</f>
        <v>1</v>
      </c>
      <c r="M9" s="210">
        <f>VLOOKUP(I9,Calcgeneral!$C$2:$U$200,11,FALSE)</f>
        <v>0.0004107638888888876</v>
      </c>
    </row>
    <row r="10" spans="1:13" s="132" customFormat="1" ht="13.5" customHeight="1">
      <c r="A10" s="170">
        <v>4</v>
      </c>
      <c r="B10" s="162">
        <f>VLOOKUP(A10,Calcgeneral!$B$1:$J$200,2,FALSE)</f>
        <v>77</v>
      </c>
      <c r="C10" s="163" t="str">
        <f>VLOOKUP(B10,Calcgeneral!$C$2:$K$200,2,FALSE)</f>
        <v>Nicolas MARTIN</v>
      </c>
      <c r="D10" s="163" t="str">
        <f>VLOOKUP(B10,Calcgeneral!$C$2:$K$200,3,FALSE)</f>
        <v>LE FOUSSERET (31)</v>
      </c>
      <c r="E10" s="164">
        <f>VLOOKUP(B10,engag!$A$1:$D$200,4,FALSE)</f>
        <v>1</v>
      </c>
      <c r="F10" s="210">
        <f>VLOOKUP(B10,Calcgeneral!$C$2:$U$200,11,FALSE)</f>
        <v>0</v>
      </c>
      <c r="G10" s="171"/>
      <c r="H10" s="172">
        <v>56</v>
      </c>
      <c r="I10" s="162">
        <f>VLOOKUP(H10,Calcgeneral!$B$1:$J$200,2,FALSE)</f>
        <v>13</v>
      </c>
      <c r="J10" s="163" t="str">
        <f>VLOOKUP(I10,Calcgeneral!$C$2:$K$200,2,FALSE)</f>
        <v>Sylvain LAFORE</v>
      </c>
      <c r="K10" s="163" t="str">
        <f>VLOOKUP(I10,Calcgeneral!$C$2:$K$200,3,FALSE)</f>
        <v>ACMO  (87)</v>
      </c>
      <c r="L10" s="164">
        <f>VLOOKUP(I10,engag!$A$1:$D$200,4,FALSE)</f>
        <v>1</v>
      </c>
      <c r="M10" s="210">
        <f>VLOOKUP(I10,Calcgeneral!$C$2:$U$200,11,FALSE)</f>
        <v>0.0004107638888888876</v>
      </c>
    </row>
    <row r="11" spans="1:13" s="132" customFormat="1" ht="13.5" customHeight="1">
      <c r="A11" s="170">
        <v>5</v>
      </c>
      <c r="B11" s="162">
        <f>VLOOKUP(A11,Calcgeneral!$B$1:$J$200,2,FALSE)</f>
        <v>11</v>
      </c>
      <c r="C11" s="163" t="str">
        <f>VLOOKUP(B11,Calcgeneral!$C$2:$K$200,2,FALSE)</f>
        <v>Nicolas BASTIEN</v>
      </c>
      <c r="D11" s="163" t="str">
        <f>VLOOKUP(B11,Calcgeneral!$C$2:$K$200,3,FALSE)</f>
        <v>ACMO  (87)</v>
      </c>
      <c r="E11" s="164">
        <f>VLOOKUP(B11,engag!$A$1:$D$200,4,FALSE)</f>
        <v>1</v>
      </c>
      <c r="F11" s="210">
        <f>VLOOKUP(B11,Calcgeneral!$C$2:$U$200,11,FALSE)</f>
        <v>0</v>
      </c>
      <c r="G11" s="171"/>
      <c r="H11" s="173">
        <v>57</v>
      </c>
      <c r="I11" s="162">
        <f>VLOOKUP(H11,Calcgeneral!$B$1:$J$200,2,FALSE)</f>
        <v>65</v>
      </c>
      <c r="J11" s="163" t="str">
        <f>VLOOKUP(I11,Calcgeneral!$C$2:$K$200,2,FALSE)</f>
        <v>Frédéric IGLESIAS</v>
      </c>
      <c r="K11" s="163" t="str">
        <f>VLOOKUP(I11,Calcgeneral!$C$2:$K$200,3,FALSE)</f>
        <v>UC LAVEDAN (65)</v>
      </c>
      <c r="L11" s="164">
        <f>VLOOKUP(I11,engag!$A$1:$D$200,4,FALSE)</f>
        <v>1</v>
      </c>
      <c r="M11" s="210">
        <f>VLOOKUP(I11,Calcgeneral!$C$2:$U$200,11,FALSE)</f>
        <v>0.0004107638888888876</v>
      </c>
    </row>
    <row r="12" spans="1:13" s="132" customFormat="1" ht="13.5" customHeight="1">
      <c r="A12" s="170">
        <v>6</v>
      </c>
      <c r="B12" s="162">
        <f>VLOOKUP(A12,Calcgeneral!$B$1:$J$200,2,FALSE)</f>
        <v>39</v>
      </c>
      <c r="C12" s="163" t="str">
        <f>VLOOKUP(B12,Calcgeneral!$C$2:$K$200,2,FALSE)</f>
        <v>Christophe MONTAUBAN</v>
      </c>
      <c r="D12" s="163" t="str">
        <f>VLOOKUP(B12,Calcgeneral!$C$2:$K$200,3,FALSE)</f>
        <v>ST GAUDENS (31)</v>
      </c>
      <c r="E12" s="164">
        <f>VLOOKUP(B12,engag!$A$1:$D$200,4,FALSE)</f>
        <v>1</v>
      </c>
      <c r="F12" s="210">
        <f>VLOOKUP(B12,Calcgeneral!$C$2:$U$200,11,FALSE)</f>
        <v>0</v>
      </c>
      <c r="G12" s="171"/>
      <c r="H12" s="172">
        <v>58</v>
      </c>
      <c r="I12" s="162">
        <f>VLOOKUP(H12,Calcgeneral!$B$1:$J$200,2,FALSE)</f>
        <v>19</v>
      </c>
      <c r="J12" s="163" t="str">
        <f>VLOOKUP(I12,Calcgeneral!$C$2:$K$200,2,FALSE)</f>
        <v>Nicolas GLACIAL</v>
      </c>
      <c r="K12" s="163" t="str">
        <f>VLOOKUP(I12,Calcgeneral!$C$2:$K$200,3,FALSE)</f>
        <v>FIRSTEAM (64)</v>
      </c>
      <c r="L12" s="164">
        <f>VLOOKUP(I12,engag!$A$1:$D$200,4,FALSE)</f>
        <v>1</v>
      </c>
      <c r="M12" s="210">
        <f>VLOOKUP(I12,Calcgeneral!$C$2:$U$200,11,FALSE)</f>
        <v>0.0004107638888888876</v>
      </c>
    </row>
    <row r="13" spans="1:13" s="132" customFormat="1" ht="13.5" customHeight="1">
      <c r="A13" s="170">
        <v>7</v>
      </c>
      <c r="B13" s="162">
        <f>VLOOKUP(A13,Calcgeneral!$B$1:$J$200,2,FALSE)</f>
        <v>6</v>
      </c>
      <c r="C13" s="163" t="str">
        <f>VLOOKUP(B13,Calcgeneral!$C$2:$K$200,2,FALSE)</f>
        <v>Cyril BOUTY</v>
      </c>
      <c r="D13" s="163" t="str">
        <f>VLOOKUP(B13,Calcgeneral!$C$2:$K$200,3,FALSE)</f>
        <v>CASTELJALOUX (47)</v>
      </c>
      <c r="E13" s="164">
        <f>VLOOKUP(B13,engag!$A$1:$D$200,4,FALSE)</f>
        <v>1</v>
      </c>
      <c r="F13" s="210">
        <f>VLOOKUP(B13,Calcgeneral!$C$2:$U$200,11,FALSE)</f>
        <v>4.594907407408366E-05</v>
      </c>
      <c r="G13" s="171"/>
      <c r="H13" s="173">
        <v>59</v>
      </c>
      <c r="I13" s="162">
        <f>VLOOKUP(H13,Calcgeneral!$B$1:$J$200,2,FALSE)</f>
        <v>36</v>
      </c>
      <c r="J13" s="163" t="str">
        <f>VLOOKUP(I13,Calcgeneral!$C$2:$K$200,2,FALSE)</f>
        <v>Auguste COUTINHO</v>
      </c>
      <c r="K13" s="163" t="str">
        <f>VLOOKUP(I13,Calcgeneral!$C$2:$K$200,3,FALSE)</f>
        <v>ST GAUDENS (31)</v>
      </c>
      <c r="L13" s="164">
        <f>VLOOKUP(I13,engag!$A$1:$D$200,4,FALSE)</f>
        <v>1</v>
      </c>
      <c r="M13" s="210">
        <f>VLOOKUP(I13,Calcgeneral!$C$2:$U$200,11,FALSE)</f>
        <v>0.0004107638888888876</v>
      </c>
    </row>
    <row r="14" spans="1:13" s="132" customFormat="1" ht="13.5" customHeight="1">
      <c r="A14" s="170">
        <v>8</v>
      </c>
      <c r="B14" s="162">
        <f>VLOOKUP(A14,Calcgeneral!$B$1:$J$200,2,FALSE)</f>
        <v>100</v>
      </c>
      <c r="C14" s="163" t="str">
        <f>VLOOKUP(B14,Calcgeneral!$C$2:$K$200,2,FALSE)</f>
        <v>Frédéric SARNIGUET</v>
      </c>
      <c r="D14" s="163" t="str">
        <f>VLOOKUP(B14,Calcgeneral!$C$2:$K$200,3,FALSE)</f>
        <v>UC VIDOUZIEN (65)</v>
      </c>
      <c r="E14" s="164">
        <f>VLOOKUP(B14,engag!$A$1:$D$200,4,FALSE)</f>
        <v>1</v>
      </c>
      <c r="F14" s="210">
        <f>VLOOKUP(B14,Calcgeneral!$C$2:$U$200,11,FALSE)</f>
        <v>4.594907407408366E-05</v>
      </c>
      <c r="G14" s="171"/>
      <c r="H14" s="172">
        <v>60</v>
      </c>
      <c r="I14" s="162">
        <f>VLOOKUP(H14,Calcgeneral!$B$1:$J$200,2,FALSE)</f>
        <v>38</v>
      </c>
      <c r="J14" s="163" t="str">
        <f>VLOOKUP(I14,Calcgeneral!$C$2:$K$200,2,FALSE)</f>
        <v>Mattias MICAS</v>
      </c>
      <c r="K14" s="163" t="str">
        <f>VLOOKUP(I14,Calcgeneral!$C$2:$K$200,3,FALSE)</f>
        <v>ST GAUDENS (31)</v>
      </c>
      <c r="L14" s="164">
        <f>VLOOKUP(I14,engag!$A$1:$D$200,4,FALSE)</f>
        <v>1</v>
      </c>
      <c r="M14" s="210">
        <f>VLOOKUP(I14,Calcgeneral!$C$2:$U$200,11,FALSE)</f>
        <v>0.0004107638888888876</v>
      </c>
    </row>
    <row r="15" spans="1:13" s="132" customFormat="1" ht="13.5" customHeight="1">
      <c r="A15" s="170">
        <v>9</v>
      </c>
      <c r="B15" s="162">
        <f>VLOOKUP(A15,Calcgeneral!$B$1:$J$200,2,FALSE)</f>
        <v>55</v>
      </c>
      <c r="C15" s="163" t="str">
        <f>VLOOKUP(B15,Calcgeneral!$C$2:$K$200,2,FALSE)</f>
        <v>Dorian GALCERA</v>
      </c>
      <c r="D15" s="163" t="str">
        <f>VLOOKUP(B15,Calcgeneral!$C$2:$K$200,3,FALSE)</f>
        <v>VC PIERREFITTE-LUZ (65)</v>
      </c>
      <c r="E15" s="164">
        <f>VLOOKUP(B15,engag!$A$1:$D$200,4,FALSE)</f>
        <v>1</v>
      </c>
      <c r="F15" s="210">
        <f>VLOOKUP(B15,Calcgeneral!$C$2:$U$200,11,FALSE)</f>
        <v>0.00011990740740741579</v>
      </c>
      <c r="G15" s="171"/>
      <c r="H15" s="173">
        <v>61</v>
      </c>
      <c r="I15" s="162">
        <f>VLOOKUP(H15,Calcgeneral!$B$1:$J$200,2,FALSE)</f>
        <v>62</v>
      </c>
      <c r="J15" s="163" t="str">
        <f>VLOOKUP(I15,Calcgeneral!$C$2:$K$200,2,FALSE)</f>
        <v>Xavier DAVIA</v>
      </c>
      <c r="K15" s="163" t="str">
        <f>VLOOKUP(I15,Calcgeneral!$C$2:$K$200,3,FALSE)</f>
        <v>UC LAVEDAN (65)</v>
      </c>
      <c r="L15" s="164">
        <f>VLOOKUP(I15,engag!$A$1:$D$200,4,FALSE)</f>
        <v>1</v>
      </c>
      <c r="M15" s="210">
        <f>VLOOKUP(I15,Calcgeneral!$C$2:$U$200,11,FALSE)</f>
        <v>0.0004107638888888876</v>
      </c>
    </row>
    <row r="16" spans="1:13" s="132" customFormat="1" ht="13.5" customHeight="1">
      <c r="A16" s="170">
        <v>10</v>
      </c>
      <c r="B16" s="162">
        <f>VLOOKUP(A16,Calcgeneral!$B$1:$J$200,2,FALSE)</f>
        <v>90</v>
      </c>
      <c r="C16" s="163" t="str">
        <f>VLOOKUP(B16,Calcgeneral!$C$2:$K$200,2,FALSE)</f>
        <v>Dimitri DESTANG</v>
      </c>
      <c r="D16" s="163" t="str">
        <f>VLOOKUP(B16,Calcgeneral!$C$2:$K$200,3,FALSE)</f>
        <v>UV LOURDES (65)</v>
      </c>
      <c r="E16" s="164">
        <f>VLOOKUP(B16,engag!$A$1:$D$200,4,FALSE)</f>
        <v>1</v>
      </c>
      <c r="F16" s="210">
        <f>VLOOKUP(B16,Calcgeneral!$C$2:$U$200,11,FALSE)</f>
        <v>0.00018796296296295922</v>
      </c>
      <c r="G16" s="171"/>
      <c r="H16" s="172">
        <v>62</v>
      </c>
      <c r="I16" s="162">
        <f>VLOOKUP(H16,Calcgeneral!$B$1:$J$200,2,FALSE)</f>
        <v>27</v>
      </c>
      <c r="J16" s="163" t="str">
        <f>VLOOKUP(I16,Calcgeneral!$C$2:$K$200,2,FALSE)</f>
        <v>José CORREIA</v>
      </c>
      <c r="K16" s="163" t="str">
        <f>VLOOKUP(I16,Calcgeneral!$C$2:$K$200,3,FALSE)</f>
        <v>CASTELMAYRAN (82)</v>
      </c>
      <c r="L16" s="164">
        <f>VLOOKUP(I16,engag!$A$1:$D$200,4,FALSE)</f>
        <v>2</v>
      </c>
      <c r="M16" s="210">
        <f>VLOOKUP(I16,Calcgeneral!$C$2:$U$200,11,FALSE)</f>
        <v>0.0004107638888888876</v>
      </c>
    </row>
    <row r="17" spans="1:13" s="132" customFormat="1" ht="13.5" customHeight="1">
      <c r="A17" s="170">
        <v>11</v>
      </c>
      <c r="B17" s="162">
        <f>VLOOKUP(A17,Calcgeneral!$B$1:$J$200,2,FALSE)</f>
        <v>61</v>
      </c>
      <c r="C17" s="163" t="str">
        <f>VLOOKUP(B17,Calcgeneral!$C$2:$K$200,2,FALSE)</f>
        <v>Florent AUBIER</v>
      </c>
      <c r="D17" s="163" t="str">
        <f>VLOOKUP(B17,Calcgeneral!$C$2:$K$200,3,FALSE)</f>
        <v>UC LAVEDAN (65)</v>
      </c>
      <c r="E17" s="164">
        <f>VLOOKUP(B17,engag!$A$1:$D$200,4,FALSE)</f>
        <v>1</v>
      </c>
      <c r="F17" s="210">
        <f>VLOOKUP(B17,Calcgeneral!$C$2:$U$200,11,FALSE)</f>
        <v>0.00025138888888888433</v>
      </c>
      <c r="G17" s="171"/>
      <c r="H17" s="173">
        <v>63</v>
      </c>
      <c r="I17" s="162">
        <f>VLOOKUP(H17,Calcgeneral!$B$1:$J$200,2,FALSE)</f>
        <v>92</v>
      </c>
      <c r="J17" s="163" t="str">
        <f>VLOOKUP(I17,Calcgeneral!$C$2:$K$200,2,FALSE)</f>
        <v>Pierre Alexandre GAREL</v>
      </c>
      <c r="K17" s="163" t="str">
        <f>VLOOKUP(I17,Calcgeneral!$C$2:$K$200,3,FALSE)</f>
        <v>UV LOURDES (65)</v>
      </c>
      <c r="L17" s="164">
        <f>VLOOKUP(I17,engag!$A$1:$D$200,4,FALSE)</f>
        <v>1</v>
      </c>
      <c r="M17" s="210">
        <f>VLOOKUP(I17,Calcgeneral!$C$2:$U$200,11,FALSE)</f>
        <v>0.0004107638888888876</v>
      </c>
    </row>
    <row r="18" spans="1:13" s="132" customFormat="1" ht="13.5" customHeight="1">
      <c r="A18" s="170">
        <v>12</v>
      </c>
      <c r="B18" s="162">
        <f>VLOOKUP(A18,Calcgeneral!$B$1:$J$200,2,FALSE)</f>
        <v>3</v>
      </c>
      <c r="C18" s="163" t="str">
        <f>VLOOKUP(B18,Calcgeneral!$C$2:$K$200,2,FALSE)</f>
        <v>Neal ASQUIÉ</v>
      </c>
      <c r="D18" s="163" t="str">
        <f>VLOOKUP(B18,Calcgeneral!$C$2:$K$200,3,FALSE)</f>
        <v>ACCRO VELO (47)</v>
      </c>
      <c r="E18" s="164">
        <f>VLOOKUP(B18,engag!$A$1:$D$200,4,FALSE)</f>
        <v>1</v>
      </c>
      <c r="F18" s="210">
        <f>VLOOKUP(B18,Calcgeneral!$C$2:$U$200,11,FALSE)</f>
        <v>0.00025138888888888433</v>
      </c>
      <c r="G18" s="171"/>
      <c r="H18" s="172">
        <v>64</v>
      </c>
      <c r="I18" s="162">
        <f>VLOOKUP(H18,Calcgeneral!$B$1:$J$200,2,FALSE)</f>
        <v>14</v>
      </c>
      <c r="J18" s="163" t="str">
        <f>VLOOKUP(I18,Calcgeneral!$C$2:$K$200,2,FALSE)</f>
        <v>Laurent MARGINIER</v>
      </c>
      <c r="K18" s="163" t="str">
        <f>VLOOKUP(I18,Calcgeneral!$C$2:$K$200,3,FALSE)</f>
        <v>ACMO  (87)</v>
      </c>
      <c r="L18" s="164">
        <f>VLOOKUP(I18,engag!$A$1:$D$200,4,FALSE)</f>
        <v>1</v>
      </c>
      <c r="M18" s="210">
        <f>VLOOKUP(I18,Calcgeneral!$C$2:$U$200,11,FALSE)</f>
        <v>0.0004107638888888876</v>
      </c>
    </row>
    <row r="19" spans="1:13" s="132" customFormat="1" ht="13.5" customHeight="1">
      <c r="A19" s="170">
        <v>13</v>
      </c>
      <c r="B19" s="162">
        <f>VLOOKUP(A19,Calcgeneral!$B$1:$J$200,2,FALSE)</f>
        <v>73</v>
      </c>
      <c r="C19" s="163" t="str">
        <f>VLOOKUP(B19,Calcgeneral!$C$2:$K$200,2,FALSE)</f>
        <v>Adrien NOYES</v>
      </c>
      <c r="D19" s="163" t="str">
        <f>VLOOKUP(B19,Calcgeneral!$C$2:$K$200,3,FALSE)</f>
        <v>COUSERANS (09)</v>
      </c>
      <c r="E19" s="164">
        <f>VLOOKUP(B19,engag!$A$1:$D$200,4,FALSE)</f>
        <v>1</v>
      </c>
      <c r="F19" s="210">
        <f>VLOOKUP(B19,Calcgeneral!$C$2:$U$200,11,FALSE)</f>
        <v>0.0004107638888888876</v>
      </c>
      <c r="G19" s="171"/>
      <c r="H19" s="173">
        <v>65</v>
      </c>
      <c r="I19" s="162">
        <f>VLOOKUP(H19,Calcgeneral!$B$1:$J$200,2,FALSE)</f>
        <v>24</v>
      </c>
      <c r="J19" s="163" t="str">
        <f>VLOOKUP(I19,Calcgeneral!$C$2:$K$200,2,FALSE)</f>
        <v>Jérémy BLANCHET</v>
      </c>
      <c r="K19" s="163" t="str">
        <f>VLOOKUP(I19,Calcgeneral!$C$2:$K$200,3,FALSE)</f>
        <v>CASTELMAYRAN (82)</v>
      </c>
      <c r="L19" s="164">
        <f>VLOOKUP(I19,engag!$A$1:$D$200,4,FALSE)</f>
        <v>1</v>
      </c>
      <c r="M19" s="210">
        <f>VLOOKUP(I19,Calcgeneral!$C$2:$U$200,11,FALSE)</f>
        <v>0.0004107638888888876</v>
      </c>
    </row>
    <row r="20" spans="1:13" s="132" customFormat="1" ht="13.5" customHeight="1">
      <c r="A20" s="170">
        <v>14</v>
      </c>
      <c r="B20" s="162">
        <f>VLOOKUP(A20,Calcgeneral!$B$1:$J$200,2,FALSE)</f>
        <v>80</v>
      </c>
      <c r="C20" s="163" t="str">
        <f>VLOOKUP(B20,Calcgeneral!$C$2:$K$200,2,FALSE)</f>
        <v>Clément TISSIE GRANIER</v>
      </c>
      <c r="D20" s="163" t="str">
        <f>VLOOKUP(B20,Calcgeneral!$C$2:$K$200,3,FALSE)</f>
        <v>LE FOUSSERET (31)</v>
      </c>
      <c r="E20" s="164">
        <f>VLOOKUP(B20,engag!$A$1:$D$200,4,FALSE)</f>
        <v>2</v>
      </c>
      <c r="F20" s="210">
        <f>VLOOKUP(B20,Calcgeneral!$C$2:$U$200,11,FALSE)</f>
        <v>0.0004107638888888876</v>
      </c>
      <c r="G20" s="171"/>
      <c r="H20" s="172">
        <v>66</v>
      </c>
      <c r="I20" s="162">
        <f>VLOOKUP(H20,Calcgeneral!$B$1:$J$200,2,FALSE)</f>
        <v>43</v>
      </c>
      <c r="J20" s="163" t="str">
        <f>VLOOKUP(I20,Calcgeneral!$C$2:$K$200,2,FALSE)</f>
        <v>David LOCATELLI</v>
      </c>
      <c r="K20" s="163" t="str">
        <f>VLOOKUP(I20,Calcgeneral!$C$2:$K$200,3,FALSE)</f>
        <v>PAU VELO (64)</v>
      </c>
      <c r="L20" s="164">
        <f>VLOOKUP(I20,engag!$A$1:$D$200,4,FALSE)</f>
        <v>1</v>
      </c>
      <c r="M20" s="210">
        <f>VLOOKUP(I20,Calcgeneral!$C$2:$U$200,11,FALSE)</f>
        <v>0.0004107638888888876</v>
      </c>
    </row>
    <row r="21" spans="1:13" s="132" customFormat="1" ht="13.5" customHeight="1">
      <c r="A21" s="170">
        <v>15</v>
      </c>
      <c r="B21" s="162">
        <f>VLOOKUP(A21,Calcgeneral!$B$1:$J$200,2,FALSE)</f>
        <v>63</v>
      </c>
      <c r="C21" s="163" t="str">
        <f>VLOOKUP(B21,Calcgeneral!$C$2:$K$200,2,FALSE)</f>
        <v>Matthieu FOSSARD</v>
      </c>
      <c r="D21" s="163" t="str">
        <f>VLOOKUP(B21,Calcgeneral!$C$2:$K$200,3,FALSE)</f>
        <v>UC LAVEDAN (65)</v>
      </c>
      <c r="E21" s="164">
        <f>VLOOKUP(B21,engag!$A$1:$D$200,4,FALSE)</f>
        <v>1</v>
      </c>
      <c r="F21" s="210">
        <f>VLOOKUP(B21,Calcgeneral!$C$2:$U$200,11,FALSE)</f>
        <v>0.0004107638888888876</v>
      </c>
      <c r="G21" s="171"/>
      <c r="H21" s="173">
        <v>67</v>
      </c>
      <c r="I21" s="162">
        <f>VLOOKUP(H21,Calcgeneral!$B$1:$J$200,2,FALSE)</f>
        <v>18</v>
      </c>
      <c r="J21" s="163" t="str">
        <f>VLOOKUP(I21,Calcgeneral!$C$2:$K$200,2,FALSE)</f>
        <v>Julien DUPONT</v>
      </c>
      <c r="K21" s="163" t="str">
        <f>VLOOKUP(I21,Calcgeneral!$C$2:$K$200,3,FALSE)</f>
        <v>FIRSTEAM (64)</v>
      </c>
      <c r="L21" s="164">
        <f>VLOOKUP(I21,engag!$A$1:$D$200,4,FALSE)</f>
        <v>1</v>
      </c>
      <c r="M21" s="210">
        <f>VLOOKUP(I21,Calcgeneral!$C$2:$U$200,11,FALSE)</f>
        <v>0.0004107638888888876</v>
      </c>
    </row>
    <row r="22" spans="1:13" s="132" customFormat="1" ht="13.5" customHeight="1">
      <c r="A22" s="170">
        <v>16</v>
      </c>
      <c r="B22" s="162">
        <f>VLOOKUP(A22,Calcgeneral!$B$1:$J$200,2,FALSE)</f>
        <v>10</v>
      </c>
      <c r="C22" s="163" t="str">
        <f>VLOOKUP(B22,Calcgeneral!$C$2:$K$200,2,FALSE)</f>
        <v>Stéphane CAZALA</v>
      </c>
      <c r="D22" s="163" t="str">
        <f>VLOOKUP(B22,Calcgeneral!$C$2:$K$200,3,FALSE)</f>
        <v>CC MADIRAN (65)</v>
      </c>
      <c r="E22" s="164">
        <f>VLOOKUP(B22,engag!$A$1:$D$200,4,FALSE)</f>
        <v>1</v>
      </c>
      <c r="F22" s="210">
        <f>VLOOKUP(B22,Calcgeneral!$C$2:$U$200,11,FALSE)</f>
        <v>0.0004107638888888876</v>
      </c>
      <c r="G22" s="171"/>
      <c r="H22" s="172">
        <v>68</v>
      </c>
      <c r="I22" s="162">
        <f>VLOOKUP(H22,Calcgeneral!$B$1:$J$200,2,FALSE)</f>
        <v>25</v>
      </c>
      <c r="J22" s="163" t="str">
        <f>VLOOKUP(I22,Calcgeneral!$C$2:$K$200,2,FALSE)</f>
        <v>Anthony PEFOURQUE</v>
      </c>
      <c r="K22" s="163" t="str">
        <f>VLOOKUP(I22,Calcgeneral!$C$2:$K$200,3,FALSE)</f>
        <v>CASTELMAYRAN (82)</v>
      </c>
      <c r="L22" s="164">
        <f>VLOOKUP(I22,engag!$A$1:$D$200,4,FALSE)</f>
        <v>1</v>
      </c>
      <c r="M22" s="210">
        <f>VLOOKUP(I22,Calcgeneral!$C$2:$U$200,11,FALSE)</f>
        <v>0.0004107638888888876</v>
      </c>
    </row>
    <row r="23" spans="1:13" s="132" customFormat="1" ht="13.5" customHeight="1">
      <c r="A23" s="170">
        <v>17</v>
      </c>
      <c r="B23" s="162">
        <f>VLOOKUP(A23,Calcgeneral!$B$1:$J$200,2,FALSE)</f>
        <v>44</v>
      </c>
      <c r="C23" s="163" t="str">
        <f>VLOOKUP(B23,Calcgeneral!$C$2:$K$200,2,FALSE)</f>
        <v>Sacha RIGAL</v>
      </c>
      <c r="D23" s="163" t="str">
        <f>VLOOKUP(B23,Calcgeneral!$C$2:$K$200,3,FALSE)</f>
        <v>PAU VELO (64)</v>
      </c>
      <c r="E23" s="164">
        <f>VLOOKUP(B23,engag!$A$1:$D$200,4,FALSE)</f>
        <v>1</v>
      </c>
      <c r="F23" s="210">
        <f>VLOOKUP(B23,Calcgeneral!$C$2:$U$200,11,FALSE)</f>
        <v>0.0004107638888888876</v>
      </c>
      <c r="G23" s="171"/>
      <c r="H23" s="173">
        <v>69</v>
      </c>
      <c r="I23" s="162">
        <f>VLOOKUP(H23,Calcgeneral!$B$1:$J$200,2,FALSE)</f>
        <v>66</v>
      </c>
      <c r="J23" s="163" t="str">
        <f>VLOOKUP(I23,Calcgeneral!$C$2:$K$200,2,FALSE)</f>
        <v>Joffrey LEDOUX</v>
      </c>
      <c r="K23" s="163" t="str">
        <f>VLOOKUP(I23,Calcgeneral!$C$2:$K$200,3,FALSE)</f>
        <v>UC LAVEDAN (65)</v>
      </c>
      <c r="L23" s="164">
        <f>VLOOKUP(I23,engag!$A$1:$D$200,4,FALSE)</f>
        <v>1</v>
      </c>
      <c r="M23" s="210">
        <f>VLOOKUP(I23,Calcgeneral!$C$2:$U$200,11,FALSE)</f>
        <v>0.0004107638888888876</v>
      </c>
    </row>
    <row r="24" spans="1:13" s="132" customFormat="1" ht="13.5" customHeight="1">
      <c r="A24" s="170">
        <v>18</v>
      </c>
      <c r="B24" s="162">
        <f>VLOOKUP(A24,Calcgeneral!$B$1:$J$200,2,FALSE)</f>
        <v>8</v>
      </c>
      <c r="C24" s="163" t="str">
        <f>VLOOKUP(B24,Calcgeneral!$C$2:$K$200,2,FALSE)</f>
        <v>Patrick CAYRE</v>
      </c>
      <c r="D24" s="163" t="str">
        <f>VLOOKUP(B24,Calcgeneral!$C$2:$K$200,3,FALSE)</f>
        <v>CC MADIRAN (65)</v>
      </c>
      <c r="E24" s="164">
        <f>VLOOKUP(B24,engag!$A$1:$D$200,4,FALSE)</f>
        <v>1</v>
      </c>
      <c r="F24" s="210">
        <f>VLOOKUP(B24,Calcgeneral!$C$2:$U$200,11,FALSE)</f>
        <v>0.0004107638888888876</v>
      </c>
      <c r="G24" s="171"/>
      <c r="H24" s="172">
        <v>70</v>
      </c>
      <c r="I24" s="162">
        <f>VLOOKUP(H24,Calcgeneral!$B$1:$J$200,2,FALSE)</f>
        <v>72</v>
      </c>
      <c r="J24" s="163" t="str">
        <f>VLOOKUP(I24,Calcgeneral!$C$2:$K$200,2,FALSE)</f>
        <v>Stéphane LOUBET</v>
      </c>
      <c r="K24" s="163" t="str">
        <f>VLOOKUP(I24,Calcgeneral!$C$2:$K$200,3,FALSE)</f>
        <v>COUSERANS (09)</v>
      </c>
      <c r="L24" s="164">
        <f>VLOOKUP(I24,engag!$A$1:$D$200,4,FALSE)</f>
        <v>1</v>
      </c>
      <c r="M24" s="210">
        <f>VLOOKUP(I24,Calcgeneral!$C$2:$U$200,11,FALSE)</f>
        <v>0.0004107638888888876</v>
      </c>
    </row>
    <row r="25" spans="1:13" s="132" customFormat="1" ht="13.5" customHeight="1">
      <c r="A25" s="170">
        <v>19</v>
      </c>
      <c r="B25" s="162">
        <f>VLOOKUP(A25,Calcgeneral!$B$1:$J$200,2,FALSE)</f>
        <v>1</v>
      </c>
      <c r="C25" s="163" t="str">
        <f>VLOOKUP(B25,Calcgeneral!$C$2:$K$200,2,FALSE)</f>
        <v>Philippe ROUX</v>
      </c>
      <c r="D25" s="163" t="str">
        <f>VLOOKUP(B25,Calcgeneral!$C$2:$K$200,3,FALSE)</f>
        <v>ACCRO VELO (47)</v>
      </c>
      <c r="E25" s="164">
        <f>VLOOKUP(B25,engag!$A$1:$D$200,4,FALSE)</f>
        <v>1</v>
      </c>
      <c r="F25" s="210">
        <f>VLOOKUP(B25,Calcgeneral!$C$2:$U$200,11,FALSE)</f>
        <v>0.0004107638888888876</v>
      </c>
      <c r="G25" s="171"/>
      <c r="H25" s="173">
        <v>71</v>
      </c>
      <c r="I25" s="162">
        <f>VLOOKUP(H25,Calcgeneral!$B$1:$J$200,2,FALSE)</f>
        <v>95</v>
      </c>
      <c r="J25" s="163" t="str">
        <f>VLOOKUP(I25,Calcgeneral!$C$2:$K$200,2,FALSE)</f>
        <v>Emmanuel BEST</v>
      </c>
      <c r="K25" s="163" t="str">
        <f>VLOOKUP(I25,Calcgeneral!$C$2:$K$200,3,FALSE)</f>
        <v>CSA EDELWEISS (65)</v>
      </c>
      <c r="L25" s="164">
        <f>VLOOKUP(I25,engag!$A$1:$D$200,4,FALSE)</f>
        <v>2</v>
      </c>
      <c r="M25" s="210">
        <f>VLOOKUP(I25,Calcgeneral!$C$2:$U$200,11,FALSE)</f>
        <v>0.0009648148148148211</v>
      </c>
    </row>
    <row r="26" spans="1:13" s="132" customFormat="1" ht="13.5" customHeight="1">
      <c r="A26" s="170">
        <v>20</v>
      </c>
      <c r="B26" s="162">
        <f>VLOOKUP(A26,Calcgeneral!$B$1:$J$200,2,FALSE)</f>
        <v>98</v>
      </c>
      <c r="C26" s="163" t="str">
        <f>VLOOKUP(B26,Calcgeneral!$C$2:$K$200,2,FALSE)</f>
        <v>Guillaume GROSLIER</v>
      </c>
      <c r="D26" s="163" t="str">
        <f>VLOOKUP(B26,Calcgeneral!$C$2:$K$200,3,FALSE)</f>
        <v>VC MAUVEZINOIS (32)</v>
      </c>
      <c r="E26" s="164">
        <f>VLOOKUP(B26,engag!$A$1:$D$200,4,FALSE)</f>
        <v>1</v>
      </c>
      <c r="F26" s="210">
        <f>VLOOKUP(B26,Calcgeneral!$C$2:$U$200,11,FALSE)</f>
        <v>0.0004107638888888876</v>
      </c>
      <c r="G26" s="171"/>
      <c r="H26" s="172">
        <v>72</v>
      </c>
      <c r="I26" s="162">
        <f>VLOOKUP(H26,Calcgeneral!$B$1:$J$200,2,FALSE)</f>
        <v>50</v>
      </c>
      <c r="J26" s="163" t="str">
        <f>VLOOKUP(I26,Calcgeneral!$C$2:$K$200,2,FALSE)</f>
        <v>Hugo WARIN</v>
      </c>
      <c r="K26" s="163" t="str">
        <f>VLOOKUP(I26,Calcgeneral!$C$2:$K$200,3,FALSE)</f>
        <v>STADE MONTOIS (40)</v>
      </c>
      <c r="L26" s="164">
        <f>VLOOKUP(I26,engag!$A$1:$D$200,4,FALSE)</f>
        <v>2</v>
      </c>
      <c r="M26" s="210">
        <f>VLOOKUP(I26,Calcgeneral!$C$2:$U$200,11,FALSE)</f>
        <v>0.0014671296296296377</v>
      </c>
    </row>
    <row r="27" spans="1:13" s="132" customFormat="1" ht="13.5" customHeight="1">
      <c r="A27" s="170">
        <v>21</v>
      </c>
      <c r="B27" s="162">
        <f>VLOOKUP(A27,Calcgeneral!$B$1:$J$200,2,FALSE)</f>
        <v>34</v>
      </c>
      <c r="C27" s="163" t="str">
        <f>VLOOKUP(B27,Calcgeneral!$C$2:$K$200,2,FALSE)</f>
        <v>Gilles MONTAGNOL</v>
      </c>
      <c r="D27" s="163" t="str">
        <f>VLOOKUP(B27,Calcgeneral!$C$2:$K$200,3,FALSE)</f>
        <v>ECSL PERTUIS (84)</v>
      </c>
      <c r="E27" s="164">
        <f>VLOOKUP(B27,engag!$A$1:$D$200,4,FALSE)</f>
        <v>2</v>
      </c>
      <c r="F27" s="210">
        <f>VLOOKUP(B27,Calcgeneral!$C$2:$U$200,11,FALSE)</f>
        <v>0.0004107638888888876</v>
      </c>
      <c r="G27" s="171"/>
      <c r="H27" s="173">
        <v>73</v>
      </c>
      <c r="I27" s="162">
        <f>VLOOKUP(H27,Calcgeneral!$B$1:$J$200,2,FALSE)</f>
        <v>70</v>
      </c>
      <c r="J27" s="163" t="str">
        <f>VLOOKUP(I27,Calcgeneral!$C$2:$K$200,2,FALSE)</f>
        <v>Frédéric PESTANA</v>
      </c>
      <c r="K27" s="163" t="str">
        <f>VLOOKUP(I27,Calcgeneral!$C$2:$K$200,3,FALSE)</f>
        <v>UC LAVEDAN (65)</v>
      </c>
      <c r="L27" s="164">
        <f>VLOOKUP(I27,engag!$A$1:$D$200,4,FALSE)</f>
        <v>1</v>
      </c>
      <c r="M27" s="210">
        <f>VLOOKUP(I27,Calcgeneral!$C$2:$U$200,11,FALSE)</f>
        <v>0.0018663194444444448</v>
      </c>
    </row>
    <row r="28" spans="1:13" s="132" customFormat="1" ht="13.5" customHeight="1">
      <c r="A28" s="170">
        <v>22</v>
      </c>
      <c r="B28" s="162">
        <f>VLOOKUP(A28,Calcgeneral!$B$1:$J$200,2,FALSE)</f>
        <v>97</v>
      </c>
      <c r="C28" s="163" t="str">
        <f>VLOOKUP(B28,Calcgeneral!$C$2:$K$200,2,FALSE)</f>
        <v>Alexis MICHAILLE</v>
      </c>
      <c r="D28" s="163" t="str">
        <f>VLOOKUP(B28,Calcgeneral!$C$2:$K$200,3,FALSE)</f>
        <v>JA BORDERES (65)</v>
      </c>
      <c r="E28" s="164">
        <f>VLOOKUP(B28,engag!$A$1:$D$200,4,FALSE)</f>
        <v>1</v>
      </c>
      <c r="F28" s="210">
        <f>VLOOKUP(B28,Calcgeneral!$C$2:$U$200,11,FALSE)</f>
        <v>0.0004107638888888876</v>
      </c>
      <c r="G28" s="171"/>
      <c r="H28" s="172">
        <v>74</v>
      </c>
      <c r="I28" s="162">
        <f>VLOOKUP(H28,Calcgeneral!$B$1:$J$200,2,FALSE)</f>
        <v>29</v>
      </c>
      <c r="J28" s="163" t="str">
        <f>VLOOKUP(I28,Calcgeneral!$C$2:$K$200,2,FALSE)</f>
        <v>Bruno BELLUCCI</v>
      </c>
      <c r="K28" s="163" t="str">
        <f>VLOOKUP(I28,Calcgeneral!$C$2:$K$200,3,FALSE)</f>
        <v>ECSL PERTUIS (84)</v>
      </c>
      <c r="L28" s="164">
        <f>VLOOKUP(I28,engag!$A$1:$D$200,4,FALSE)</f>
        <v>2</v>
      </c>
      <c r="M28" s="210">
        <f>VLOOKUP(I28,Calcgeneral!$C$2:$U$200,11,FALSE)</f>
        <v>0.0019719907407407394</v>
      </c>
    </row>
    <row r="29" spans="1:13" s="132" customFormat="1" ht="13.5" customHeight="1">
      <c r="A29" s="170">
        <v>23</v>
      </c>
      <c r="B29" s="162">
        <f>VLOOKUP(A29,Calcgeneral!$B$1:$J$200,2,FALSE)</f>
        <v>31</v>
      </c>
      <c r="C29" s="163" t="str">
        <f>VLOOKUP(B29,Calcgeneral!$C$2:$K$200,2,FALSE)</f>
        <v>Alexandre FALINI</v>
      </c>
      <c r="D29" s="163" t="str">
        <f>VLOOKUP(B29,Calcgeneral!$C$2:$K$200,3,FALSE)</f>
        <v>ECSL PERTUIS (84)</v>
      </c>
      <c r="E29" s="164">
        <f>VLOOKUP(B29,engag!$A$1:$D$200,4,FALSE)</f>
        <v>2</v>
      </c>
      <c r="F29" s="210">
        <f>VLOOKUP(B29,Calcgeneral!$C$2:$U$200,11,FALSE)</f>
        <v>0.0004107638888888876</v>
      </c>
      <c r="G29" s="171"/>
      <c r="H29" s="173">
        <v>75</v>
      </c>
      <c r="I29" s="162">
        <f>VLOOKUP(H29,Calcgeneral!$B$1:$J$200,2,FALSE)</f>
        <v>35</v>
      </c>
      <c r="J29" s="163" t="str">
        <f>VLOOKUP(I29,Calcgeneral!$C$2:$K$200,2,FALSE)</f>
        <v>Emmanuel PIOLI</v>
      </c>
      <c r="K29" s="163" t="str">
        <f>VLOOKUP(I29,Calcgeneral!$C$2:$K$200,3,FALSE)</f>
        <v>ECSL PERTUIS (84)</v>
      </c>
      <c r="L29" s="164">
        <f>VLOOKUP(I29,engag!$A$1:$D$200,4,FALSE)</f>
        <v>2</v>
      </c>
      <c r="M29" s="210">
        <f>VLOOKUP(I29,Calcgeneral!$C$2:$U$200,11,FALSE)</f>
        <v>0.0020209490740740743</v>
      </c>
    </row>
    <row r="30" spans="1:13" s="132" customFormat="1" ht="13.5" customHeight="1">
      <c r="A30" s="170">
        <v>24</v>
      </c>
      <c r="B30" s="162">
        <f>VLOOKUP(A30,Calcgeneral!$B$1:$J$200,2,FALSE)</f>
        <v>21</v>
      </c>
      <c r="C30" s="163" t="str">
        <f>VLOOKUP(B30,Calcgeneral!$C$2:$K$200,2,FALSE)</f>
        <v>Vincent KERLIZIN</v>
      </c>
      <c r="D30" s="163" t="str">
        <f>VLOOKUP(B30,Calcgeneral!$C$2:$K$200,3,FALSE)</f>
        <v>FIRSTEAM (64)</v>
      </c>
      <c r="E30" s="164">
        <f>VLOOKUP(B30,engag!$A$1:$D$200,4,FALSE)</f>
        <v>2</v>
      </c>
      <c r="F30" s="210">
        <f>VLOOKUP(B30,Calcgeneral!$C$2:$U$200,11,FALSE)</f>
        <v>0.0004107638888888876</v>
      </c>
      <c r="G30" s="171"/>
      <c r="H30" s="172">
        <v>76</v>
      </c>
      <c r="I30" s="162">
        <f>VLOOKUP(H30,Calcgeneral!$B$1:$J$200,2,FALSE)</f>
        <v>64</v>
      </c>
      <c r="J30" s="163" t="str">
        <f>VLOOKUP(I30,Calcgeneral!$C$2:$K$200,2,FALSE)</f>
        <v>Jérôme GIBANEL</v>
      </c>
      <c r="K30" s="163" t="str">
        <f>VLOOKUP(I30,Calcgeneral!$C$2:$K$200,3,FALSE)</f>
        <v>UC LAVEDAN (65)</v>
      </c>
      <c r="L30" s="164">
        <f>VLOOKUP(I30,engag!$A$1:$D$200,4,FALSE)</f>
        <v>1</v>
      </c>
      <c r="M30" s="210">
        <f>VLOOKUP(I30,Calcgeneral!$C$2:$U$200,11,FALSE)</f>
        <v>0.00293599537037037</v>
      </c>
    </row>
    <row r="31" spans="1:13" s="132" customFormat="1" ht="13.5" customHeight="1">
      <c r="A31" s="170">
        <v>25</v>
      </c>
      <c r="B31" s="162">
        <f>VLOOKUP(A31,Calcgeneral!$B$1:$J$200,2,FALSE)</f>
        <v>101</v>
      </c>
      <c r="C31" s="163" t="str">
        <f>VLOOKUP(B31,Calcgeneral!$C$2:$K$200,2,FALSE)</f>
        <v>Francis RAMOS GARCIA</v>
      </c>
      <c r="D31" s="163" t="str">
        <f>VLOOKUP(B31,Calcgeneral!$C$2:$K$200,3,FALSE)</f>
        <v>UC VIDOUZIEN (65)</v>
      </c>
      <c r="E31" s="164">
        <f>VLOOKUP(B31,engag!$A$1:$D$200,4,FALSE)</f>
        <v>2</v>
      </c>
      <c r="F31" s="210">
        <f>VLOOKUP(B31,Calcgeneral!$C$2:$U$200,11,FALSE)</f>
        <v>0.0004107638888888876</v>
      </c>
      <c r="G31" s="171"/>
      <c r="H31" s="173">
        <v>77</v>
      </c>
      <c r="I31" s="162">
        <f>VLOOKUP(H31,Calcgeneral!$B$1:$J$200,2,FALSE)</f>
        <v>71</v>
      </c>
      <c r="J31" s="163" t="str">
        <f>VLOOKUP(I31,Calcgeneral!$C$2:$K$200,2,FALSE)</f>
        <v>Kévin BYERS</v>
      </c>
      <c r="K31" s="163" t="str">
        <f>VLOOKUP(I31,Calcgeneral!$C$2:$K$200,3,FALSE)</f>
        <v>COUSERANS (09)</v>
      </c>
      <c r="L31" s="164">
        <f>VLOOKUP(I31,engag!$A$1:$D$200,4,FALSE)</f>
        <v>1</v>
      </c>
      <c r="M31" s="210">
        <f>VLOOKUP(I31,Calcgeneral!$C$2:$U$200,11,FALSE)</f>
        <v>0.0033931712962962934</v>
      </c>
    </row>
    <row r="32" spans="1:13" s="132" customFormat="1" ht="13.5" customHeight="1">
      <c r="A32" s="170">
        <v>26</v>
      </c>
      <c r="B32" s="162">
        <f>VLOOKUP(A32,Calcgeneral!$B$1:$J$200,2,FALSE)</f>
        <v>76</v>
      </c>
      <c r="C32" s="163" t="str">
        <f>VLOOKUP(B32,Calcgeneral!$C$2:$K$200,2,FALSE)</f>
        <v>Jérémie DOTTO</v>
      </c>
      <c r="D32" s="163" t="str">
        <f>VLOOKUP(B32,Calcgeneral!$C$2:$K$200,3,FALSE)</f>
        <v>LE FOUSSERET (31)</v>
      </c>
      <c r="E32" s="164">
        <f>VLOOKUP(B32,engag!$A$1:$D$200,4,FALSE)</f>
        <v>1</v>
      </c>
      <c r="F32" s="210">
        <f>VLOOKUP(B32,Calcgeneral!$C$2:$U$200,11,FALSE)</f>
        <v>0.0004107638888888876</v>
      </c>
      <c r="G32" s="171"/>
      <c r="H32" s="172">
        <v>78</v>
      </c>
      <c r="I32" s="162">
        <f>VLOOKUP(H32,Calcgeneral!$B$1:$J$200,2,FALSE)</f>
        <v>2</v>
      </c>
      <c r="J32" s="163" t="str">
        <f>VLOOKUP(I32,Calcgeneral!$C$2:$K$200,2,FALSE)</f>
        <v>Siméon GARCIA</v>
      </c>
      <c r="K32" s="163" t="str">
        <f>VLOOKUP(I32,Calcgeneral!$C$2:$K$200,3,FALSE)</f>
        <v>ACCRO VELO (47)</v>
      </c>
      <c r="L32" s="164">
        <f>VLOOKUP(I32,engag!$A$1:$D$200,4,FALSE)</f>
        <v>2</v>
      </c>
      <c r="M32" s="210">
        <f>VLOOKUP(I32,Calcgeneral!$C$2:$U$200,11,FALSE)</f>
        <v>0.009102430555555555</v>
      </c>
    </row>
    <row r="33" spans="1:13" s="132" customFormat="1" ht="13.5" customHeight="1">
      <c r="A33" s="170">
        <v>27</v>
      </c>
      <c r="B33" s="162">
        <f>VLOOKUP(A33,Calcgeneral!$B$1:$J$200,2,FALSE)</f>
        <v>58</v>
      </c>
      <c r="C33" s="163" t="str">
        <f>VLOOKUP(B33,Calcgeneral!$C$2:$K$200,2,FALSE)</f>
        <v>Thierry BORDEROLLE</v>
      </c>
      <c r="D33" s="163" t="str">
        <f>VLOOKUP(B33,Calcgeneral!$C$2:$K$200,3,FALSE)</f>
        <v>VC PIERREFITTE-LUZ (65)</v>
      </c>
      <c r="E33" s="164">
        <f>VLOOKUP(B33,engag!$A$1:$D$200,4,FALSE)</f>
        <v>2</v>
      </c>
      <c r="F33" s="210">
        <f>VLOOKUP(B33,Calcgeneral!$C$2:$U$200,11,FALSE)</f>
        <v>0.0004107638888888876</v>
      </c>
      <c r="G33" s="171"/>
      <c r="H33" s="173">
        <v>79</v>
      </c>
      <c r="I33" s="162">
        <f>VLOOKUP(H33,Calcgeneral!$B$1:$J$200,2,FALSE)</f>
        <v>68</v>
      </c>
      <c r="J33" s="163" t="str">
        <f>VLOOKUP(I33,Calcgeneral!$C$2:$K$200,2,FALSE)</f>
        <v>Roland LILLE</v>
      </c>
      <c r="K33" s="163" t="str">
        <f>VLOOKUP(I33,Calcgeneral!$C$2:$K$200,3,FALSE)</f>
        <v>UC LAVEDAN (65)</v>
      </c>
      <c r="L33" s="164">
        <f>VLOOKUP(I33,engag!$A$1:$D$200,4,FALSE)</f>
        <v>2</v>
      </c>
      <c r="M33" s="210">
        <f>VLOOKUP(I33,Calcgeneral!$C$2:$U$200,11,FALSE)</f>
        <v>0.009104166666666677</v>
      </c>
    </row>
    <row r="34" spans="1:13" s="132" customFormat="1" ht="13.5" customHeight="1">
      <c r="A34" s="170">
        <v>28</v>
      </c>
      <c r="B34" s="162">
        <f>VLOOKUP(A34,Calcgeneral!$B$1:$J$200,2,FALSE)</f>
        <v>16</v>
      </c>
      <c r="C34" s="163" t="str">
        <f>VLOOKUP(B34,Calcgeneral!$C$2:$K$200,2,FALSE)</f>
        <v>Martin CASEMAJOR</v>
      </c>
      <c r="D34" s="163" t="str">
        <f>VLOOKUP(B34,Calcgeneral!$C$2:$K$200,3,FALSE)</f>
        <v>FIRSTEAM (64)</v>
      </c>
      <c r="E34" s="164">
        <f>VLOOKUP(B34,engag!$A$1:$D$200,4,FALSE)</f>
        <v>1</v>
      </c>
      <c r="F34" s="210">
        <f>VLOOKUP(B34,Calcgeneral!$C$2:$U$200,11,FALSE)</f>
        <v>0.0004107638888888876</v>
      </c>
      <c r="G34" s="171"/>
      <c r="H34" s="172">
        <v>80</v>
      </c>
      <c r="I34" s="162">
        <f>VLOOKUP(H34,Calcgeneral!$B$1:$J$200,2,FALSE)</f>
        <v>48</v>
      </c>
      <c r="J34" s="163" t="str">
        <f>VLOOKUP(I34,Calcgeneral!$C$2:$K$200,2,FALSE)</f>
        <v>Olivier SCHMIDT</v>
      </c>
      <c r="K34" s="163" t="str">
        <f>VLOOKUP(I34,Calcgeneral!$C$2:$K$200,3,FALSE)</f>
        <v>PAU VELO (64)</v>
      </c>
      <c r="L34" s="164">
        <f>VLOOKUP(I34,engag!$A$1:$D$200,4,FALSE)</f>
        <v>2</v>
      </c>
      <c r="M34" s="210">
        <f>VLOOKUP(I34,Calcgeneral!$C$2:$U$200,11,FALSE)</f>
        <v>0.009159837962962977</v>
      </c>
    </row>
    <row r="35" spans="1:13" s="132" customFormat="1" ht="13.5" customHeight="1">
      <c r="A35" s="170">
        <v>29</v>
      </c>
      <c r="B35" s="162">
        <f>VLOOKUP(A35,Calcgeneral!$B$1:$J$200,2,FALSE)</f>
        <v>91</v>
      </c>
      <c r="C35" s="163" t="str">
        <f>VLOOKUP(B35,Calcgeneral!$C$2:$K$200,2,FALSE)</f>
        <v>Jean Sébastien COSPIN</v>
      </c>
      <c r="D35" s="163" t="str">
        <f>VLOOKUP(B35,Calcgeneral!$C$2:$K$200,3,FALSE)</f>
        <v>UV LOURDES (65)</v>
      </c>
      <c r="E35" s="164">
        <f>VLOOKUP(B35,engag!$A$1:$D$200,4,FALSE)</f>
        <v>1</v>
      </c>
      <c r="F35" s="210">
        <f>VLOOKUP(B35,Calcgeneral!$C$2:$U$200,11,FALSE)</f>
        <v>0.0004107638888888876</v>
      </c>
      <c r="G35" s="171"/>
      <c r="H35" s="173">
        <v>81</v>
      </c>
      <c r="I35" s="162">
        <f>VLOOKUP(H35,Calcgeneral!$B$1:$J$200,2,FALSE)</f>
        <v>67</v>
      </c>
      <c r="J35" s="163" t="str">
        <f>VLOOKUP(I35,Calcgeneral!$C$2:$K$200,2,FALSE)</f>
        <v>Alban GENTILLET</v>
      </c>
      <c r="K35" s="163" t="str">
        <f>VLOOKUP(I35,Calcgeneral!$C$2:$K$200,3,FALSE)</f>
        <v>UC LAVEDAN (65)</v>
      </c>
      <c r="L35" s="164">
        <f>VLOOKUP(I35,engag!$A$1:$D$200,4,FALSE)</f>
        <v>1</v>
      </c>
      <c r="M35" s="210">
        <f>VLOOKUP(I35,Calcgeneral!$C$2:$U$200,11,FALSE)</f>
        <v>0.009159837962962977</v>
      </c>
    </row>
    <row r="36" spans="1:13" s="132" customFormat="1" ht="13.5" customHeight="1">
      <c r="A36" s="170">
        <v>30</v>
      </c>
      <c r="B36" s="162">
        <f>VLOOKUP(A36,Calcgeneral!$B$1:$J$200,2,FALSE)</f>
        <v>57</v>
      </c>
      <c r="C36" s="163" t="str">
        <f>VLOOKUP(B36,Calcgeneral!$C$2:$K$200,2,FALSE)</f>
        <v>Paul SCHAAB</v>
      </c>
      <c r="D36" s="163" t="str">
        <f>VLOOKUP(B36,Calcgeneral!$C$2:$K$200,3,FALSE)</f>
        <v>VC PIERREFITTE-LUZ (65)</v>
      </c>
      <c r="E36" s="164">
        <f>VLOOKUP(B36,engag!$A$1:$D$200,4,FALSE)</f>
        <v>1</v>
      </c>
      <c r="F36" s="210">
        <f>VLOOKUP(B36,Calcgeneral!$C$2:$U$200,11,FALSE)</f>
        <v>0.0004107638888888876</v>
      </c>
      <c r="G36" s="171"/>
      <c r="H36" s="172">
        <v>82</v>
      </c>
      <c r="I36" s="162">
        <f>VLOOKUP(H36,Calcgeneral!$B$1:$J$200,2,FALSE)</f>
        <v>85</v>
      </c>
      <c r="J36" s="163" t="str">
        <f>VLOOKUP(I36,Calcgeneral!$C$2:$K$200,2,FALSE)</f>
        <v>Jean-François LASSALLE</v>
      </c>
      <c r="K36" s="163" t="str">
        <f>VLOOKUP(I36,Calcgeneral!$C$2:$K$200,3,FALSE)</f>
        <v>AL TOSTAT (65)</v>
      </c>
      <c r="L36" s="164">
        <f>VLOOKUP(I36,engag!$A$1:$D$200,4,FALSE)</f>
        <v>1</v>
      </c>
      <c r="M36" s="210">
        <f>VLOOKUP(I36,Calcgeneral!$C$2:$U$200,11,FALSE)</f>
        <v>0.009159837962962977</v>
      </c>
    </row>
    <row r="37" spans="1:13" s="132" customFormat="1" ht="13.5" customHeight="1">
      <c r="A37" s="170">
        <v>31</v>
      </c>
      <c r="B37" s="162">
        <f>VLOOKUP(A37,Calcgeneral!$B$1:$J$200,2,FALSE)</f>
        <v>33</v>
      </c>
      <c r="C37" s="163" t="str">
        <f>VLOOKUP(B37,Calcgeneral!$C$2:$K$200,2,FALSE)</f>
        <v>Sébastien KOSEK</v>
      </c>
      <c r="D37" s="163" t="str">
        <f>VLOOKUP(B37,Calcgeneral!$C$2:$K$200,3,FALSE)</f>
        <v>ECSL PERTUIS (84)</v>
      </c>
      <c r="E37" s="164">
        <f>VLOOKUP(B37,engag!$A$1:$D$200,4,FALSE)</f>
        <v>2</v>
      </c>
      <c r="F37" s="210">
        <f>VLOOKUP(B37,Calcgeneral!$C$2:$U$200,11,FALSE)</f>
        <v>0.0004107638888888876</v>
      </c>
      <c r="G37" s="171"/>
      <c r="H37" s="173">
        <v>83</v>
      </c>
      <c r="I37" s="162">
        <f>VLOOKUP(H37,Calcgeneral!$B$1:$J$200,2,FALSE)</f>
        <v>32</v>
      </c>
      <c r="J37" s="163" t="str">
        <f>VLOOKUP(I37,Calcgeneral!$C$2:$K$200,2,FALSE)</f>
        <v>Jean-François GOERGEN</v>
      </c>
      <c r="K37" s="163" t="str">
        <f>VLOOKUP(I37,Calcgeneral!$C$2:$K$200,3,FALSE)</f>
        <v>ECSL PERTUIS (84)</v>
      </c>
      <c r="L37" s="164">
        <f>VLOOKUP(I37,engag!$A$1:$D$200,4,FALSE)</f>
        <v>2</v>
      </c>
      <c r="M37" s="210">
        <f>VLOOKUP(I37,Calcgeneral!$C$2:$U$200,11,FALSE)</f>
        <v>0.009159837962962977</v>
      </c>
    </row>
    <row r="38" spans="1:13" s="132" customFormat="1" ht="13.5" customHeight="1">
      <c r="A38" s="170">
        <v>32</v>
      </c>
      <c r="B38" s="162">
        <f>VLOOKUP(A38,Calcgeneral!$B$1:$J$200,2,FALSE)</f>
        <v>78</v>
      </c>
      <c r="C38" s="163" t="str">
        <f>VLOOKUP(B38,Calcgeneral!$C$2:$K$200,2,FALSE)</f>
        <v>Daniel MIQUEL</v>
      </c>
      <c r="D38" s="163" t="str">
        <f>VLOOKUP(B38,Calcgeneral!$C$2:$K$200,3,FALSE)</f>
        <v>LE FOUSSERET (31)</v>
      </c>
      <c r="E38" s="164">
        <f>VLOOKUP(B38,engag!$A$1:$D$200,4,FALSE)</f>
        <v>1</v>
      </c>
      <c r="F38" s="210">
        <f>VLOOKUP(B38,Calcgeneral!$C$2:$U$200,11,FALSE)</f>
        <v>0.0004107638888888876</v>
      </c>
      <c r="G38" s="171"/>
      <c r="H38" s="172">
        <v>84</v>
      </c>
      <c r="I38" s="162">
        <f>VLOOKUP(H38,Calcgeneral!$B$1:$J$200,2,FALSE)</f>
        <v>75</v>
      </c>
      <c r="J38" s="163" t="str">
        <f>VLOOKUP(I38,Calcgeneral!$C$2:$K$200,2,FALSE)</f>
        <v>Jérôme DANDINE</v>
      </c>
      <c r="K38" s="163" t="str">
        <f>VLOOKUP(I38,Calcgeneral!$C$2:$K$200,3,FALSE)</f>
        <v>COUSERANS (09)</v>
      </c>
      <c r="L38" s="164">
        <f>VLOOKUP(I38,engag!$A$1:$D$200,4,FALSE)</f>
        <v>2</v>
      </c>
      <c r="M38" s="210">
        <f>VLOOKUP(I38,Calcgeneral!$C$2:$U$200,11,FALSE)</f>
        <v>0.009159837962962977</v>
      </c>
    </row>
    <row r="39" spans="1:13" s="132" customFormat="1" ht="13.5" customHeight="1">
      <c r="A39" s="170">
        <v>33</v>
      </c>
      <c r="B39" s="162">
        <f>VLOOKUP(A39,Calcgeneral!$B$1:$J$200,2,FALSE)</f>
        <v>93</v>
      </c>
      <c r="C39" s="163" t="str">
        <f>VLOOKUP(B39,Calcgeneral!$C$2:$K$200,2,FALSE)</f>
        <v>David CAZALA</v>
      </c>
      <c r="D39" s="163" t="str">
        <f>VLOOKUP(B39,Calcgeneral!$C$2:$K$200,3,FALSE)</f>
        <v>TARBES CYCLISTE</v>
      </c>
      <c r="E39" s="164">
        <f>VLOOKUP(B39,engag!$A$1:$D$200,4,FALSE)</f>
        <v>1</v>
      </c>
      <c r="F39" s="210">
        <f>VLOOKUP(B39,Calcgeneral!$C$2:$U$200,11,FALSE)</f>
        <v>0.0004107638888888876</v>
      </c>
      <c r="G39" s="171"/>
      <c r="H39" s="173">
        <v>85</v>
      </c>
      <c r="I39" s="162">
        <f>VLOOKUP(H39,Calcgeneral!$B$1:$J$200,2,FALSE)</f>
        <v>26</v>
      </c>
      <c r="J39" s="163" t="str">
        <f>VLOOKUP(I39,Calcgeneral!$C$2:$K$200,2,FALSE)</f>
        <v>Stéphane SAGE</v>
      </c>
      <c r="K39" s="163" t="str">
        <f>VLOOKUP(I39,Calcgeneral!$C$2:$K$200,3,FALSE)</f>
        <v>CASTELMAYRAN (82)</v>
      </c>
      <c r="L39" s="164">
        <f>VLOOKUP(I39,engag!$A$1:$D$200,4,FALSE)</f>
        <v>1</v>
      </c>
      <c r="M39" s="210">
        <f>VLOOKUP(I39,Calcgeneral!$C$2:$U$200,11,FALSE)</f>
        <v>0.009159837962962977</v>
      </c>
    </row>
    <row r="40" spans="1:13" s="132" customFormat="1" ht="13.5" customHeight="1">
      <c r="A40" s="170">
        <v>34</v>
      </c>
      <c r="B40" s="162">
        <f>VLOOKUP(A40,Calcgeneral!$B$1:$J$200,2,FALSE)</f>
        <v>37</v>
      </c>
      <c r="C40" s="163" t="str">
        <f>VLOOKUP(B40,Calcgeneral!$C$2:$K$200,2,FALSE)</f>
        <v>Fabien DECAMPS</v>
      </c>
      <c r="D40" s="163" t="str">
        <f>VLOOKUP(B40,Calcgeneral!$C$2:$K$200,3,FALSE)</f>
        <v>ST GAUDENS (31)</v>
      </c>
      <c r="E40" s="164">
        <f>VLOOKUP(B40,engag!$A$1:$D$200,4,FALSE)</f>
        <v>1</v>
      </c>
      <c r="F40" s="210">
        <f>VLOOKUP(B40,Calcgeneral!$C$2:$U$200,11,FALSE)</f>
        <v>0.0004107638888888876</v>
      </c>
      <c r="G40" s="171"/>
      <c r="H40" s="172">
        <v>86</v>
      </c>
      <c r="I40" s="162">
        <f>VLOOKUP(H40,Calcgeneral!$B$1:$J$200,2,FALSE)</f>
        <v>9</v>
      </c>
      <c r="J40" s="163" t="str">
        <f>VLOOKUP(I40,Calcgeneral!$C$2:$K$200,2,FALSE)</f>
        <v>Damien ROUX</v>
      </c>
      <c r="K40" s="163" t="str">
        <f>VLOOKUP(I40,Calcgeneral!$C$2:$K$200,3,FALSE)</f>
        <v>CC MADIRAN (65)</v>
      </c>
      <c r="L40" s="164">
        <f>VLOOKUP(I40,engag!$A$1:$D$200,4,FALSE)</f>
        <v>1</v>
      </c>
      <c r="M40" s="210">
        <f>VLOOKUP(I40,Calcgeneral!$C$2:$U$200,11,FALSE)</f>
        <v>0.009159837962962977</v>
      </c>
    </row>
    <row r="41" spans="1:13" s="132" customFormat="1" ht="13.5" customHeight="1">
      <c r="A41" s="170">
        <v>35</v>
      </c>
      <c r="B41" s="162">
        <f>VLOOKUP(A41,Calcgeneral!$B$1:$J$200,2,FALSE)</f>
        <v>42</v>
      </c>
      <c r="C41" s="163" t="str">
        <f>VLOOKUP(B41,Calcgeneral!$C$2:$K$200,2,FALSE)</f>
        <v>Patrick LORMANT</v>
      </c>
      <c r="D41" s="163" t="str">
        <f>VLOOKUP(B41,Calcgeneral!$C$2:$K$200,3,FALSE)</f>
        <v>ST GAUDENS (31)</v>
      </c>
      <c r="E41" s="164">
        <f>VLOOKUP(B41,engag!$A$1:$D$200,4,FALSE)</f>
        <v>2</v>
      </c>
      <c r="F41" s="210">
        <f>VLOOKUP(B41,Calcgeneral!$C$2:$U$200,11,FALSE)</f>
        <v>0.0004107638888888876</v>
      </c>
      <c r="G41" s="171"/>
      <c r="H41" s="173">
        <v>87</v>
      </c>
      <c r="I41" s="162">
        <f>VLOOKUP(H41,Calcgeneral!$B$1:$J$200,2,FALSE)</f>
        <v>46</v>
      </c>
      <c r="J41" s="163" t="str">
        <f>VLOOKUP(I41,Calcgeneral!$C$2:$K$200,2,FALSE)</f>
        <v>Fabrice COLOMBEL</v>
      </c>
      <c r="K41" s="163" t="str">
        <f>VLOOKUP(I41,Calcgeneral!$C$2:$K$200,3,FALSE)</f>
        <v>PAU VELO (64)</v>
      </c>
      <c r="L41" s="164">
        <f>VLOOKUP(I41,engag!$A$1:$D$200,4,FALSE)</f>
        <v>2</v>
      </c>
      <c r="M41" s="210">
        <f>VLOOKUP(I41,Calcgeneral!$C$2:$U$200,11,FALSE)</f>
        <v>0.009358217592592588</v>
      </c>
    </row>
    <row r="42" spans="1:13" s="132" customFormat="1" ht="13.5" customHeight="1">
      <c r="A42" s="170">
        <v>36</v>
      </c>
      <c r="B42" s="162">
        <f>VLOOKUP(A42,Calcgeneral!$B$1:$J$200,2,FALSE)</f>
        <v>82</v>
      </c>
      <c r="C42" s="163" t="str">
        <f>VLOOKUP(B42,Calcgeneral!$C$2:$K$200,2,FALSE)</f>
        <v>Franck DELRIEU</v>
      </c>
      <c r="D42" s="163" t="str">
        <f>VLOOKUP(B42,Calcgeneral!$C$2:$K$200,3,FALSE)</f>
        <v>AS VILLEMUR CYCLISME (31)</v>
      </c>
      <c r="E42" s="164">
        <f>VLOOKUP(B42,engag!$A$1:$D$200,4,FALSE)</f>
        <v>1</v>
      </c>
      <c r="F42" s="210">
        <f>VLOOKUP(B42,Calcgeneral!$C$2:$U$200,11,FALSE)</f>
        <v>0.0004107638888888876</v>
      </c>
      <c r="G42" s="171"/>
      <c r="H42" s="172">
        <v>88</v>
      </c>
      <c r="I42" s="162">
        <f>VLOOKUP(H42,Calcgeneral!$B$1:$J$200,2,FALSE)</f>
        <v>59</v>
      </c>
      <c r="J42" s="163" t="str">
        <f>VLOOKUP(I42,Calcgeneral!$C$2:$K$200,2,FALSE)</f>
        <v>José ZUERAS</v>
      </c>
      <c r="K42" s="163" t="str">
        <f>VLOOKUP(I42,Calcgeneral!$C$2:$K$200,3,FALSE)</f>
        <v>VC PIERREFITTE-LUZ (65)</v>
      </c>
      <c r="L42" s="164">
        <f>VLOOKUP(I42,engag!$A$1:$D$200,4,FALSE)</f>
        <v>1</v>
      </c>
      <c r="M42" s="210">
        <f>VLOOKUP(I42,Calcgeneral!$C$2:$U$200,11,FALSE)</f>
        <v>0.012229166666666666</v>
      </c>
    </row>
    <row r="43" spans="1:13" s="132" customFormat="1" ht="13.5" customHeight="1">
      <c r="A43" s="170">
        <v>37</v>
      </c>
      <c r="B43" s="162">
        <f>VLOOKUP(A43,Calcgeneral!$B$1:$J$200,2,FALSE)</f>
        <v>51</v>
      </c>
      <c r="C43" s="163" t="str">
        <f>VLOOKUP(B43,Calcgeneral!$C$2:$K$200,2,FALSE)</f>
        <v>Jérome MICHELIN</v>
      </c>
      <c r="D43" s="163" t="str">
        <f>VLOOKUP(B43,Calcgeneral!$C$2:$K$200,3,FALSE)</f>
        <v>SAINT PAUL SPORTS (40)</v>
      </c>
      <c r="E43" s="164">
        <f>VLOOKUP(B43,engag!$A$1:$D$200,4,FALSE)</f>
        <v>1</v>
      </c>
      <c r="F43" s="210">
        <f>VLOOKUP(B43,Calcgeneral!$C$2:$U$200,11,FALSE)</f>
        <v>0.0004107638888888876</v>
      </c>
      <c r="G43" s="171"/>
      <c r="H43" s="173">
        <v>89</v>
      </c>
      <c r="I43" s="162">
        <f>VLOOKUP(H43,Calcgeneral!$B$1:$J$200,2,FALSE)</f>
        <v>52</v>
      </c>
      <c r="J43" s="163" t="str">
        <f>VLOOKUP(I43,Calcgeneral!$C$2:$K$200,2,FALSE)</f>
        <v>Florian SAUBION</v>
      </c>
      <c r="K43" s="163" t="str">
        <f>VLOOKUP(I43,Calcgeneral!$C$2:$K$200,3,FALSE)</f>
        <v>SAINT PAUL SPORTS (40)</v>
      </c>
      <c r="L43" s="164">
        <f>VLOOKUP(I43,engag!$A$1:$D$200,4,FALSE)</f>
        <v>1</v>
      </c>
      <c r="M43" s="210">
        <f>VLOOKUP(I43,Calcgeneral!$C$2:$U$200,11,FALSE)</f>
        <v>0.012264004629629635</v>
      </c>
    </row>
    <row r="44" spans="1:13" s="132" customFormat="1" ht="13.5" customHeight="1">
      <c r="A44" s="170">
        <v>38</v>
      </c>
      <c r="B44" s="162">
        <f>VLOOKUP(A44,Calcgeneral!$B$1:$J$200,2,FALSE)</f>
        <v>15</v>
      </c>
      <c r="C44" s="163" t="str">
        <f>VLOOKUP(B44,Calcgeneral!$C$2:$K$200,2,FALSE)</f>
        <v>Jérôme MONTAUD</v>
      </c>
      <c r="D44" s="163" t="str">
        <f>VLOOKUP(B44,Calcgeneral!$C$2:$K$200,3,FALSE)</f>
        <v>ACMO  (87)</v>
      </c>
      <c r="E44" s="164">
        <f>VLOOKUP(B44,engag!$A$1:$D$200,4,FALSE)</f>
        <v>1</v>
      </c>
      <c r="F44" s="210">
        <f>VLOOKUP(B44,Calcgeneral!$C$2:$U$200,11,FALSE)</f>
        <v>0.0004107638888888876</v>
      </c>
      <c r="G44" s="171"/>
      <c r="H44" s="172">
        <v>90</v>
      </c>
      <c r="I44" s="162">
        <f>VLOOKUP(H44,Calcgeneral!$B$1:$J$200,2,FALSE)</f>
        <v>28</v>
      </c>
      <c r="J44" s="163" t="str">
        <f>VLOOKUP(I44,Calcgeneral!$C$2:$K$200,2,FALSE)</f>
        <v>Nicolas MERLIER</v>
      </c>
      <c r="K44" s="163" t="str">
        <f>VLOOKUP(I44,Calcgeneral!$C$2:$K$200,3,FALSE)</f>
        <v>CASTELMAYRAN (82)</v>
      </c>
      <c r="L44" s="164">
        <f>VLOOKUP(I44,engag!$A$1:$D$200,4,FALSE)</f>
        <v>2</v>
      </c>
      <c r="M44" s="210">
        <f>VLOOKUP(I44,Calcgeneral!$C$2:$U$200,11,FALSE)</f>
        <v>0.014126273148148141</v>
      </c>
    </row>
    <row r="45" spans="1:13" s="132" customFormat="1" ht="13.5" customHeight="1">
      <c r="A45" s="170">
        <v>39</v>
      </c>
      <c r="B45" s="162">
        <f>VLOOKUP(A45,Calcgeneral!$B$1:$J$200,2,FALSE)</f>
        <v>87</v>
      </c>
      <c r="C45" s="163" t="str">
        <f>VLOOKUP(B45,Calcgeneral!$C$2:$K$200,2,FALSE)</f>
        <v>Jean-Baptiste GRANGE</v>
      </c>
      <c r="D45" s="163" t="str">
        <f>VLOOKUP(B45,Calcgeneral!$C$2:$K$200,3,FALSE)</f>
        <v>DÉJANTÉS (65)</v>
      </c>
      <c r="E45" s="164">
        <f>VLOOKUP(B45,engag!$A$1:$D$200,4,FALSE)</f>
        <v>2</v>
      </c>
      <c r="F45" s="210">
        <f>VLOOKUP(B45,Calcgeneral!$C$2:$U$200,11,FALSE)</f>
        <v>0.0004107638888888876</v>
      </c>
      <c r="G45" s="171"/>
      <c r="H45" s="173">
        <v>91</v>
      </c>
      <c r="I45" s="162">
        <f>VLOOKUP(H45,Calcgeneral!$B$1:$J$200,2,FALSE)</f>
        <v>81</v>
      </c>
      <c r="J45" s="163" t="str">
        <f>VLOOKUP(I45,Calcgeneral!$C$2:$K$200,2,FALSE)</f>
        <v>Lucas VEYSSET</v>
      </c>
      <c r="K45" s="163" t="str">
        <f>VLOOKUP(I45,Calcgeneral!$C$2:$K$200,3,FALSE)</f>
        <v>LE FOUSSERET (31)</v>
      </c>
      <c r="L45" s="164">
        <f>VLOOKUP(I45,engag!$A$1:$D$200,4,FALSE)</f>
        <v>2</v>
      </c>
      <c r="M45" s="210">
        <f>VLOOKUP(I45,Calcgeneral!$C$2:$U$200,11,FALSE)</f>
        <v>0.014126273148148141</v>
      </c>
    </row>
    <row r="46" spans="1:13" s="132" customFormat="1" ht="13.5" customHeight="1">
      <c r="A46" s="170">
        <v>40</v>
      </c>
      <c r="B46" s="162">
        <f>VLOOKUP(A46,Calcgeneral!$B$1:$J$200,2,FALSE)</f>
        <v>47</v>
      </c>
      <c r="C46" s="163" t="str">
        <f>VLOOKUP(B46,Calcgeneral!$C$2:$K$200,2,FALSE)</f>
        <v>Christophe HARDY</v>
      </c>
      <c r="D46" s="163" t="str">
        <f>VLOOKUP(B46,Calcgeneral!$C$2:$K$200,3,FALSE)</f>
        <v>PAU VELO (64)</v>
      </c>
      <c r="E46" s="164">
        <f>VLOOKUP(B46,engag!$A$1:$D$200,4,FALSE)</f>
        <v>2</v>
      </c>
      <c r="F46" s="210">
        <f>VLOOKUP(B46,Calcgeneral!$C$2:$U$200,11,FALSE)</f>
        <v>0.0004107638888888876</v>
      </c>
      <c r="G46" s="171"/>
      <c r="H46" s="172">
        <v>92</v>
      </c>
      <c r="I46" s="218">
        <f>VLOOKUP(H46,Calcgeneral!$B$1:$J$200,2,FALSE)</f>
        <v>69</v>
      </c>
      <c r="J46" s="219" t="e">
        <f>VLOOKUP(I46,Calcgeneral!$C$2:$K$200,2,FALSE)</f>
        <v>#N/A</v>
      </c>
      <c r="K46" s="219" t="e">
        <f>VLOOKUP(I46,Calcgeneral!$C$2:$K$200,3,FALSE)</f>
        <v>#N/A</v>
      </c>
      <c r="L46" s="220">
        <f>VLOOKUP(I46,engag!$A$1:$D$200,4,FALSE)</f>
        <v>2</v>
      </c>
      <c r="M46" s="221" t="e">
        <f>VLOOKUP(I46,Calcgeneral!$C$2:$U$200,11,FALSE)</f>
        <v>#N/A</v>
      </c>
    </row>
    <row r="47" spans="1:13" s="132" customFormat="1" ht="13.5" customHeight="1">
      <c r="A47" s="170">
        <v>41</v>
      </c>
      <c r="B47" s="162">
        <f>VLOOKUP(A47,Calcgeneral!$B$1:$J$200,2,FALSE)</f>
        <v>74</v>
      </c>
      <c r="C47" s="163" t="str">
        <f>VLOOKUP(B47,Calcgeneral!$C$2:$K$200,2,FALSE)</f>
        <v>Sébastien CHAPELET</v>
      </c>
      <c r="D47" s="163" t="str">
        <f>VLOOKUP(B47,Calcgeneral!$C$2:$K$200,3,FALSE)</f>
        <v>COUSERANS (09)</v>
      </c>
      <c r="E47" s="164">
        <f>VLOOKUP(B47,engag!$A$1:$D$200,4,FALSE)</f>
        <v>2</v>
      </c>
      <c r="F47" s="210">
        <f>VLOOKUP(B47,Calcgeneral!$C$2:$U$200,11,FALSE)</f>
        <v>0.0004107638888888876</v>
      </c>
      <c r="G47" s="171"/>
      <c r="H47" s="173">
        <v>93</v>
      </c>
      <c r="I47" s="218">
        <f>VLOOKUP(H47,Calcgeneral!$B$1:$J$200,2,FALSE)</f>
        <v>69</v>
      </c>
      <c r="J47" s="219" t="e">
        <f>VLOOKUP(I47,Calcgeneral!$C$2:$K$200,2,FALSE)</f>
        <v>#N/A</v>
      </c>
      <c r="K47" s="219" t="e">
        <f>VLOOKUP(I47,Calcgeneral!$C$2:$K$200,3,FALSE)</f>
        <v>#N/A</v>
      </c>
      <c r="L47" s="220">
        <f>VLOOKUP(I47,engag!$A$1:$D$200,4,FALSE)</f>
        <v>2</v>
      </c>
      <c r="M47" s="221" t="e">
        <f>VLOOKUP(I47,Calcgeneral!$C$2:$U$200,11,FALSE)</f>
        <v>#N/A</v>
      </c>
    </row>
    <row r="48" spans="1:13" s="132" customFormat="1" ht="13.5" customHeight="1">
      <c r="A48" s="170">
        <v>42</v>
      </c>
      <c r="B48" s="162">
        <f>VLOOKUP(A48,Calcgeneral!$B$1:$J$200,2,FALSE)</f>
        <v>22</v>
      </c>
      <c r="C48" s="163" t="str">
        <f>VLOOKUP(B48,Calcgeneral!$C$2:$K$200,2,FALSE)</f>
        <v>Mathieu ISSERT</v>
      </c>
      <c r="D48" s="163" t="str">
        <f>VLOOKUP(B48,Calcgeneral!$C$2:$K$200,3,FALSE)</f>
        <v>FIRSTEAM (64)</v>
      </c>
      <c r="E48" s="164">
        <f>VLOOKUP(B48,engag!$A$1:$D$200,4,FALSE)</f>
        <v>2</v>
      </c>
      <c r="F48" s="210">
        <f>VLOOKUP(B48,Calcgeneral!$C$2:$U$200,11,FALSE)</f>
        <v>0.0004107638888888876</v>
      </c>
      <c r="G48" s="171"/>
      <c r="H48" s="172">
        <v>94</v>
      </c>
      <c r="I48" s="218">
        <f>VLOOKUP(H48,Calcgeneral!$B$1:$J$200,2,FALSE)</f>
        <v>53</v>
      </c>
      <c r="J48" s="219" t="e">
        <f>VLOOKUP(I48,Calcgeneral!$C$2:$K$200,2,FALSE)</f>
        <v>#N/A</v>
      </c>
      <c r="K48" s="219" t="e">
        <f>VLOOKUP(I48,Calcgeneral!$C$2:$K$200,3,FALSE)</f>
        <v>#N/A</v>
      </c>
      <c r="L48" s="220">
        <f>VLOOKUP(I48,engag!$A$1:$D$200,4,FALSE)</f>
        <v>2</v>
      </c>
      <c r="M48" s="221" t="e">
        <f>VLOOKUP(I48,Calcgeneral!$C$2:$U$200,11,FALSE)</f>
        <v>#N/A</v>
      </c>
    </row>
    <row r="49" spans="1:13" s="132" customFormat="1" ht="13.5" customHeight="1">
      <c r="A49" s="170">
        <v>43</v>
      </c>
      <c r="B49" s="162">
        <f>VLOOKUP(A49,Calcgeneral!$B$1:$J$200,2,FALSE)</f>
        <v>30</v>
      </c>
      <c r="C49" s="163" t="str">
        <f>VLOOKUP(B49,Calcgeneral!$C$2:$K$200,2,FALSE)</f>
        <v>Bruno CAVELIER</v>
      </c>
      <c r="D49" s="163" t="str">
        <f>VLOOKUP(B49,Calcgeneral!$C$2:$K$200,3,FALSE)</f>
        <v>ECSL PERTUIS (84)</v>
      </c>
      <c r="E49" s="164">
        <f>VLOOKUP(B49,engag!$A$1:$D$200,4,FALSE)</f>
        <v>2</v>
      </c>
      <c r="F49" s="210">
        <f>VLOOKUP(B49,Calcgeneral!$C$2:$U$200,11,FALSE)</f>
        <v>0.0004107638888888876</v>
      </c>
      <c r="G49" s="171"/>
      <c r="H49" s="173">
        <v>95</v>
      </c>
      <c r="I49" s="218">
        <f>VLOOKUP(H49,Calcgeneral!$B$1:$J$200,2,FALSE)</f>
        <v>53</v>
      </c>
      <c r="J49" s="219" t="e">
        <f>VLOOKUP(I49,Calcgeneral!$C$2:$K$200,2,FALSE)</f>
        <v>#N/A</v>
      </c>
      <c r="K49" s="219" t="e">
        <f>VLOOKUP(I49,Calcgeneral!$C$2:$K$200,3,FALSE)</f>
        <v>#N/A</v>
      </c>
      <c r="L49" s="220">
        <f>VLOOKUP(I49,engag!$A$1:$D$200,4,FALSE)</f>
        <v>2</v>
      </c>
      <c r="M49" s="221" t="e">
        <f>VLOOKUP(I49,Calcgeneral!$C$2:$U$200,11,FALSE)</f>
        <v>#N/A</v>
      </c>
    </row>
    <row r="50" spans="1:13" s="132" customFormat="1" ht="13.5" customHeight="1">
      <c r="A50" s="170">
        <v>44</v>
      </c>
      <c r="B50" s="162">
        <f>VLOOKUP(A50,Calcgeneral!$B$1:$J$200,2,FALSE)</f>
        <v>17</v>
      </c>
      <c r="C50" s="163" t="str">
        <f>VLOOKUP(B50,Calcgeneral!$C$2:$K$200,2,FALSE)</f>
        <v>Jérôme DUROU</v>
      </c>
      <c r="D50" s="163" t="str">
        <f>VLOOKUP(B50,Calcgeneral!$C$2:$K$200,3,FALSE)</f>
        <v>STADE MONTOIS (40)</v>
      </c>
      <c r="E50" s="164">
        <f>VLOOKUP(B50,engag!$A$1:$D$200,4,FALSE)</f>
        <v>1</v>
      </c>
      <c r="F50" s="210">
        <f>VLOOKUP(B50,Calcgeneral!$C$2:$U$200,11,FALSE)</f>
        <v>0.0004107638888888876</v>
      </c>
      <c r="G50" s="171"/>
      <c r="H50" s="172">
        <v>96</v>
      </c>
      <c r="I50" s="218">
        <f>VLOOKUP(H50,Calcgeneral!$B$1:$J$200,2,FALSE)</f>
        <v>54</v>
      </c>
      <c r="J50" s="219" t="e">
        <f>VLOOKUP(I50,Calcgeneral!$C$2:$K$200,2,FALSE)</f>
        <v>#N/A</v>
      </c>
      <c r="K50" s="219" t="e">
        <f>VLOOKUP(I50,Calcgeneral!$C$2:$K$200,3,FALSE)</f>
        <v>#N/A</v>
      </c>
      <c r="L50" s="220">
        <f>VLOOKUP(I50,engag!$A$1:$D$200,4,FALSE)</f>
        <v>1</v>
      </c>
      <c r="M50" s="221" t="e">
        <f>VLOOKUP(I50,Calcgeneral!$C$2:$U$200,11,FALSE)</f>
        <v>#N/A</v>
      </c>
    </row>
    <row r="51" spans="1:13" s="132" customFormat="1" ht="13.5" customHeight="1">
      <c r="A51" s="170">
        <v>45</v>
      </c>
      <c r="B51" s="162">
        <f>VLOOKUP(A51,Calcgeneral!$B$1:$J$200,2,FALSE)</f>
        <v>94</v>
      </c>
      <c r="C51" s="163" t="str">
        <f>VLOOKUP(B51,Calcgeneral!$C$2:$K$200,2,FALSE)</f>
        <v>Christian RICAUD</v>
      </c>
      <c r="D51" s="163" t="str">
        <f>VLOOKUP(B51,Calcgeneral!$C$2:$K$200,3,FALSE)</f>
        <v>CSA EDELWEISS (65)</v>
      </c>
      <c r="E51" s="164">
        <f>VLOOKUP(B51,engag!$A$1:$D$200,4,FALSE)</f>
        <v>1</v>
      </c>
      <c r="F51" s="210">
        <f>VLOOKUP(B51,Calcgeneral!$C$2:$U$200,11,FALSE)</f>
        <v>0.0004107638888888876</v>
      </c>
      <c r="G51" s="171"/>
      <c r="H51" s="173">
        <v>97</v>
      </c>
      <c r="I51" s="218">
        <f>VLOOKUP(H51,Calcgeneral!$B$1:$J$200,2,FALSE)</f>
        <v>56</v>
      </c>
      <c r="J51" s="219" t="e">
        <f>VLOOKUP(I51,Calcgeneral!$C$2:$K$200,2,FALSE)</f>
        <v>#N/A</v>
      </c>
      <c r="K51" s="219" t="e">
        <f>VLOOKUP(I51,Calcgeneral!$C$2:$K$200,3,FALSE)</f>
        <v>#N/A</v>
      </c>
      <c r="L51" s="220">
        <f>VLOOKUP(I51,engag!$A$1:$D$200,4,FALSE)</f>
        <v>1</v>
      </c>
      <c r="M51" s="221" t="e">
        <f>VLOOKUP(I51,Calcgeneral!$C$2:$U$200,11,FALSE)</f>
        <v>#N/A</v>
      </c>
    </row>
    <row r="52" spans="1:13" s="132" customFormat="1" ht="13.5" customHeight="1">
      <c r="A52" s="170">
        <v>46</v>
      </c>
      <c r="B52" s="162">
        <f>VLOOKUP(A52,Calcgeneral!$B$1:$J$200,2,FALSE)</f>
        <v>60</v>
      </c>
      <c r="C52" s="163" t="str">
        <f>VLOOKUP(B52,Calcgeneral!$C$2:$K$200,2,FALSE)</f>
        <v>Michel GALCERA</v>
      </c>
      <c r="D52" s="163" t="str">
        <f>VLOOKUP(B52,Calcgeneral!$C$2:$K$200,3,FALSE)</f>
        <v>VC PIERREFITTE-LUZ (65)</v>
      </c>
      <c r="E52" s="164">
        <f>VLOOKUP(B52,engag!$A$1:$D$200,4,FALSE)</f>
        <v>2</v>
      </c>
      <c r="F52" s="210">
        <f>VLOOKUP(B52,Calcgeneral!$C$2:$U$200,11,FALSE)</f>
        <v>0.0004107638888888876</v>
      </c>
      <c r="G52" s="171"/>
      <c r="H52" s="172">
        <v>98</v>
      </c>
      <c r="I52" s="218">
        <f>VLOOKUP(H52,Calcgeneral!$B$1:$J$200,2,FALSE)</f>
        <v>69</v>
      </c>
      <c r="J52" s="219" t="e">
        <f>VLOOKUP(I52,Calcgeneral!$C$2:$K$200,2,FALSE)</f>
        <v>#N/A</v>
      </c>
      <c r="K52" s="219" t="e">
        <f>VLOOKUP(I52,Calcgeneral!$C$2:$K$200,3,FALSE)</f>
        <v>#N/A</v>
      </c>
      <c r="L52" s="220">
        <f>VLOOKUP(I52,engag!$A$1:$D$200,4,FALSE)</f>
        <v>2</v>
      </c>
      <c r="M52" s="221" t="e">
        <f>VLOOKUP(I52,Calcgeneral!$C$2:$U$200,11,FALSE)</f>
        <v>#N/A</v>
      </c>
    </row>
    <row r="53" spans="1:13" s="132" customFormat="1" ht="13.5" customHeight="1">
      <c r="A53" s="170">
        <v>47</v>
      </c>
      <c r="B53" s="162">
        <f>VLOOKUP(A53,Calcgeneral!$B$1:$J$200,2,FALSE)</f>
        <v>49</v>
      </c>
      <c r="C53" s="163" t="str">
        <f>VLOOKUP(B53,Calcgeneral!$C$2:$K$200,2,FALSE)</f>
        <v>Vincent DELMAS</v>
      </c>
      <c r="D53" s="163" t="str">
        <f>VLOOKUP(B53,Calcgeneral!$C$2:$K$200,3,FALSE)</f>
        <v>SAINT PAUL SPORTS (40)</v>
      </c>
      <c r="E53" s="164">
        <f>VLOOKUP(B53,engag!$A$1:$D$200,4,FALSE)</f>
        <v>1</v>
      </c>
      <c r="F53" s="210">
        <f>VLOOKUP(B53,Calcgeneral!$C$2:$U$200,11,FALSE)</f>
        <v>0.0004107638888888876</v>
      </c>
      <c r="G53" s="171"/>
      <c r="H53" s="173">
        <v>99</v>
      </c>
      <c r="I53" s="218">
        <f>VLOOKUP(H53,Calcgeneral!$B$1:$J$200,2,FALSE)</f>
        <v>83</v>
      </c>
      <c r="J53" s="219" t="e">
        <f>VLOOKUP(I53,Calcgeneral!$C$2:$K$200,2,FALSE)</f>
        <v>#N/A</v>
      </c>
      <c r="K53" s="219" t="e">
        <f>VLOOKUP(I53,Calcgeneral!$C$2:$K$200,3,FALSE)</f>
        <v>#N/A</v>
      </c>
      <c r="L53" s="220">
        <f>VLOOKUP(I53,engag!$A$1:$D$200,4,FALSE)</f>
        <v>1</v>
      </c>
      <c r="M53" s="221" t="e">
        <f>VLOOKUP(I53,Calcgeneral!$C$2:$U$200,11,FALSE)</f>
        <v>#N/A</v>
      </c>
    </row>
    <row r="54" spans="1:13" s="132" customFormat="1" ht="13.5" customHeight="1">
      <c r="A54" s="170">
        <v>48</v>
      </c>
      <c r="B54" s="162">
        <f>VLOOKUP(A54,Calcgeneral!$B$1:$J$200,2,FALSE)</f>
        <v>20</v>
      </c>
      <c r="C54" s="163" t="str">
        <f>VLOOKUP(B54,Calcgeneral!$C$2:$K$200,2,FALSE)</f>
        <v>Julien CHEVERRY</v>
      </c>
      <c r="D54" s="163" t="str">
        <f>VLOOKUP(B54,Calcgeneral!$C$2:$K$200,3,FALSE)</f>
        <v>FIRSTEAM (64)</v>
      </c>
      <c r="E54" s="164">
        <f>VLOOKUP(B54,engag!$A$1:$D$200,4,FALSE)</f>
        <v>2</v>
      </c>
      <c r="F54" s="210">
        <f>VLOOKUP(B54,Calcgeneral!$C$2:$U$200,11,FALSE)</f>
        <v>0.0004107638888888876</v>
      </c>
      <c r="G54" s="171"/>
      <c r="H54" s="172">
        <v>100</v>
      </c>
      <c r="I54" s="218">
        <f>VLOOKUP(H54,Calcgeneral!$B$1:$J$200,2,FALSE)</f>
        <v>86</v>
      </c>
      <c r="J54" s="219" t="e">
        <f>VLOOKUP(I54,Calcgeneral!$C$2:$K$200,2,FALSE)</f>
        <v>#N/A</v>
      </c>
      <c r="K54" s="219" t="e">
        <f>VLOOKUP(I54,Calcgeneral!$C$2:$K$200,3,FALSE)</f>
        <v>#N/A</v>
      </c>
      <c r="L54" s="220">
        <f>VLOOKUP(I54,engag!$A$1:$D$200,4,FALSE)</f>
        <v>1</v>
      </c>
      <c r="M54" s="221" t="e">
        <f>VLOOKUP(I54,Calcgeneral!$C$2:$U$200,11,FALSE)</f>
        <v>#N/A</v>
      </c>
    </row>
    <row r="55" spans="1:13" s="132" customFormat="1" ht="13.5" customHeight="1">
      <c r="A55" s="170">
        <v>49</v>
      </c>
      <c r="B55" s="162">
        <f>VLOOKUP(A55,Calcgeneral!$B$1:$J$200,2,FALSE)</f>
        <v>79</v>
      </c>
      <c r="C55" s="163" t="str">
        <f>VLOOKUP(B55,Calcgeneral!$C$2:$K$200,2,FALSE)</f>
        <v>Dorian SEVIN</v>
      </c>
      <c r="D55" s="163" t="str">
        <f>VLOOKUP(B55,Calcgeneral!$C$2:$K$200,3,FALSE)</f>
        <v>LE FOUSSERET (31)</v>
      </c>
      <c r="E55" s="164">
        <f>VLOOKUP(B55,engag!$A$1:$D$200,4,FALSE)</f>
        <v>1</v>
      </c>
      <c r="F55" s="210">
        <f>VLOOKUP(B55,Calcgeneral!$C$2:$U$200,11,FALSE)</f>
        <v>0.0004107638888888876</v>
      </c>
      <c r="G55" s="171"/>
      <c r="H55" s="173">
        <v>101</v>
      </c>
      <c r="I55" s="218">
        <f>VLOOKUP(H55,Calcgeneral!$B$1:$J$200,2,FALSE)</f>
        <v>88</v>
      </c>
      <c r="J55" s="219" t="e">
        <f>VLOOKUP(I55,Calcgeneral!$C$2:$K$200,2,FALSE)</f>
        <v>#N/A</v>
      </c>
      <c r="K55" s="219" t="e">
        <f>VLOOKUP(I55,Calcgeneral!$C$2:$K$200,3,FALSE)</f>
        <v>#N/A</v>
      </c>
      <c r="L55" s="220">
        <f>VLOOKUP(I55,engag!$A$1:$D$200,4,FALSE)</f>
        <v>2</v>
      </c>
      <c r="M55" s="221" t="e">
        <f>VLOOKUP(I55,Calcgeneral!$C$2:$U$200,11,FALSE)</f>
        <v>#N/A</v>
      </c>
    </row>
    <row r="56" spans="1:13" s="132" customFormat="1" ht="13.5" customHeight="1">
      <c r="A56" s="170">
        <v>50</v>
      </c>
      <c r="B56" s="162">
        <f>VLOOKUP(A56,Calcgeneral!$B$1:$J$200,2,FALSE)</f>
        <v>7</v>
      </c>
      <c r="C56" s="163" t="str">
        <f>VLOOKUP(B56,Calcgeneral!$C$2:$K$200,2,FALSE)</f>
        <v>Pascal CAUMONT</v>
      </c>
      <c r="D56" s="163" t="str">
        <f>VLOOKUP(B56,Calcgeneral!$C$2:$K$200,3,FALSE)</f>
        <v>CC MADIRAN (65)</v>
      </c>
      <c r="E56" s="164">
        <f>VLOOKUP(B56,engag!$A$1:$D$200,4,FALSE)</f>
        <v>1</v>
      </c>
      <c r="F56" s="210">
        <f>VLOOKUP(B56,Calcgeneral!$C$2:$U$200,11,FALSE)</f>
        <v>0.0004107638888888876</v>
      </c>
      <c r="G56" s="171"/>
      <c r="H56" s="172">
        <v>102</v>
      </c>
      <c r="I56" s="218" t="e">
        <f>VLOOKUP(H56,Calcgeneral!$B$1:$J$200,2,FALSE)</f>
        <v>#N/A</v>
      </c>
      <c r="J56" s="219" t="e">
        <f>VLOOKUP(I56,Calcgeneral!$C$2:$K$200,2,FALSE)</f>
        <v>#N/A</v>
      </c>
      <c r="K56" s="219" t="e">
        <f>VLOOKUP(I56,Calcgeneral!$C$2:$K$200,3,FALSE)</f>
        <v>#N/A</v>
      </c>
      <c r="L56" s="220" t="e">
        <f>VLOOKUP(I56,engag!$A$1:$D$200,4,FALSE)</f>
        <v>#N/A</v>
      </c>
      <c r="M56" s="221" t="e">
        <f>VLOOKUP(I56,Calcgeneral!$C$2:$U$200,11,FALSE)</f>
        <v>#N/A</v>
      </c>
    </row>
    <row r="57" spans="1:13" s="132" customFormat="1" ht="13.5" customHeight="1">
      <c r="A57" s="170">
        <v>51</v>
      </c>
      <c r="B57" s="162">
        <f>VLOOKUP(A57,Calcgeneral!$B$1:$J$200,2,FALSE)</f>
        <v>99</v>
      </c>
      <c r="C57" s="163" t="str">
        <f>VLOOKUP(B57,Calcgeneral!$C$2:$K$200,2,FALSE)</f>
        <v>Laurent AIROLDI</v>
      </c>
      <c r="D57" s="163" t="str">
        <f>VLOOKUP(B57,Calcgeneral!$C$2:$K$200,3,FALSE)</f>
        <v>VC MAUVEZINOIS (32)</v>
      </c>
      <c r="E57" s="164">
        <f>VLOOKUP(B57,engag!$A$1:$D$200,4,FALSE)</f>
        <v>2</v>
      </c>
      <c r="F57" s="210">
        <f>VLOOKUP(B57,Calcgeneral!$C$2:$U$200,11,FALSE)</f>
        <v>0.0004107638888888876</v>
      </c>
      <c r="G57" s="171"/>
      <c r="H57" s="173">
        <v>103</v>
      </c>
      <c r="I57" s="218" t="e">
        <f>VLOOKUP(H57,Calcgeneral!$B$1:$J$200,2,FALSE)</f>
        <v>#N/A</v>
      </c>
      <c r="J57" s="219" t="e">
        <f>VLOOKUP(I57,Calcgeneral!$C$2:$K$200,2,FALSE)</f>
        <v>#N/A</v>
      </c>
      <c r="K57" s="219" t="e">
        <f>VLOOKUP(I57,Calcgeneral!$C$2:$K$200,3,FALSE)</f>
        <v>#N/A</v>
      </c>
      <c r="L57" s="220" t="e">
        <f>VLOOKUP(I57,engag!$A$1:$D$200,4,FALSE)</f>
        <v>#N/A</v>
      </c>
      <c r="M57" s="221" t="e">
        <f>VLOOKUP(I57,Calcgeneral!$C$2:$U$200,11,FALSE)</f>
        <v>#N/A</v>
      </c>
    </row>
    <row r="58" spans="1:13" s="132" customFormat="1" ht="13.5" customHeight="1">
      <c r="A58" s="174">
        <v>52</v>
      </c>
      <c r="B58" s="165">
        <f>VLOOKUP(A58,Calcgeneral!$B$1:$J$200,2,FALSE)</f>
        <v>12</v>
      </c>
      <c r="C58" s="166" t="str">
        <f>VLOOKUP(B58,Calcgeneral!$C$2:$K$200,2,FALSE)</f>
        <v>Ludovic FABRIE</v>
      </c>
      <c r="D58" s="166" t="str">
        <f>VLOOKUP(B58,Calcgeneral!$C$2:$K$200,3,FALSE)</f>
        <v>ACMO  (87)</v>
      </c>
      <c r="E58" s="164">
        <f>VLOOKUP(B58,engag!$A$1:$D$200,4,FALSE)</f>
        <v>1</v>
      </c>
      <c r="F58" s="210">
        <f>VLOOKUP(B58,Calcgeneral!$C$2:$U$200,11,FALSE)</f>
        <v>0.0004107638888888876</v>
      </c>
      <c r="G58" s="175"/>
      <c r="H58" s="176">
        <v>104</v>
      </c>
      <c r="I58" s="222" t="e">
        <f>VLOOKUP(H58,Calcgeneral!$B$1:$J$200,2,FALSE)</f>
        <v>#N/A</v>
      </c>
      <c r="J58" s="223" t="e">
        <f>VLOOKUP(I58,Calcgeneral!$C$2:$K$200,2,FALSE)</f>
        <v>#N/A</v>
      </c>
      <c r="K58" s="223" t="e">
        <f>VLOOKUP(I58,Calcgeneral!$C$2:$K$200,3,FALSE)</f>
        <v>#N/A</v>
      </c>
      <c r="L58" s="220" t="e">
        <f>VLOOKUP(I58,engag!$A$1:$D$200,4,FALSE)</f>
        <v>#N/A</v>
      </c>
      <c r="M58" s="224" t="e">
        <f>VLOOKUP(I58,Calcgeneral!$C$2:$U$200,11,FALSE)</f>
        <v>#N/A</v>
      </c>
    </row>
    <row r="59" spans="5:12" ht="12">
      <c r="E59" s="187"/>
      <c r="F59" s="187"/>
      <c r="L59" s="187"/>
    </row>
  </sheetData>
  <sheetProtection/>
  <mergeCells count="3">
    <mergeCell ref="A2:M2"/>
    <mergeCell ref="A3:M3"/>
    <mergeCell ref="A4:M4"/>
  </mergeCells>
  <printOptions/>
  <pageMargins left="0.3937007874015748" right="0" top="0" bottom="0" header="0.31496062992125984" footer="0.31496062992125984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I52"/>
  <sheetViews>
    <sheetView zoomScalePageLayoutView="0" workbookViewId="0" topLeftCell="A1">
      <selection activeCell="I23" sqref="I23"/>
    </sheetView>
  </sheetViews>
  <sheetFormatPr defaultColWidth="11.421875" defaultRowHeight="12.75"/>
  <cols>
    <col min="1" max="1" width="5.421875" style="0" customWidth="1"/>
    <col min="2" max="2" width="11.28125" style="0" customWidth="1"/>
    <col min="3" max="3" width="4.00390625" style="0" customWidth="1"/>
    <col min="4" max="4" width="27.28125" style="0" bestFit="1" customWidth="1"/>
    <col min="5" max="5" width="11.421875" style="0" customWidth="1"/>
    <col min="7" max="7" width="8.00390625" style="0" customWidth="1"/>
  </cols>
  <sheetData>
    <row r="2" spans="1:7" s="2" customFormat="1" ht="18">
      <c r="A2" s="226" t="s">
        <v>71</v>
      </c>
      <c r="B2" s="226"/>
      <c r="C2" s="226"/>
      <c r="D2" s="226"/>
      <c r="E2" s="226"/>
      <c r="F2" s="226"/>
      <c r="G2" s="226"/>
    </row>
    <row r="3" spans="1:7" s="2" customFormat="1" ht="18">
      <c r="A3" s="69"/>
      <c r="B3" s="69"/>
      <c r="C3" s="69"/>
      <c r="D3" s="69"/>
      <c r="E3" s="69"/>
      <c r="F3" s="69"/>
      <c r="G3" s="69"/>
    </row>
    <row r="4" spans="1:7" s="2" customFormat="1" ht="15">
      <c r="A4" s="227" t="s">
        <v>73</v>
      </c>
      <c r="B4" s="227"/>
      <c r="C4" s="227"/>
      <c r="D4" s="227"/>
      <c r="E4" s="227"/>
      <c r="F4" s="227"/>
      <c r="G4" s="227"/>
    </row>
    <row r="5" spans="2:7" s="2" customFormat="1" ht="9.75" customHeight="1">
      <c r="B5" s="3"/>
      <c r="C5" s="3"/>
      <c r="D5" s="3"/>
      <c r="E5" s="3"/>
      <c r="F5" s="3"/>
      <c r="G5" s="3"/>
    </row>
    <row r="6" spans="1:7" s="2" customFormat="1" ht="12.75">
      <c r="A6" s="230" t="s">
        <v>174</v>
      </c>
      <c r="B6" s="231"/>
      <c r="C6" s="231"/>
      <c r="D6" s="231"/>
      <c r="E6" s="231"/>
      <c r="F6" s="231"/>
      <c r="G6" s="232"/>
    </row>
    <row r="7" ht="10.5" customHeight="1"/>
    <row r="8" spans="1:9" s="2" customFormat="1" ht="12.75">
      <c r="A8" s="233" t="s">
        <v>6</v>
      </c>
      <c r="B8" s="233"/>
      <c r="C8" s="233"/>
      <c r="D8" s="233"/>
      <c r="E8" s="233"/>
      <c r="F8" s="233"/>
      <c r="G8" s="233"/>
      <c r="I8"/>
    </row>
    <row r="9" spans="1:9" s="2" customFormat="1" ht="12.75">
      <c r="A9" s="40"/>
      <c r="B9" s="40"/>
      <c r="C9" s="40"/>
      <c r="D9" s="40"/>
      <c r="E9" s="40"/>
      <c r="F9" s="40"/>
      <c r="G9" s="40"/>
      <c r="I9"/>
    </row>
    <row r="10" spans="3:9" s="1" customFormat="1" ht="12.75">
      <c r="C10" s="31" t="s">
        <v>7</v>
      </c>
      <c r="D10" s="29" t="s">
        <v>8</v>
      </c>
      <c r="E10" s="29" t="s">
        <v>5</v>
      </c>
      <c r="I10" s="2"/>
    </row>
    <row r="11" spans="3:9" s="2" customFormat="1" ht="12.75" customHeight="1">
      <c r="C11" s="109">
        <v>1</v>
      </c>
      <c r="D11" s="204" t="str">
        <f>VLOOKUP(C11,cltsequipe!$T$8:$Z$41,2,FALSE)</f>
        <v> </v>
      </c>
      <c r="E11" s="30" t="str">
        <f>VLOOKUP(C11,cltsequipe!$T$8:$Z$38,3,FALSE)</f>
        <v> </v>
      </c>
      <c r="I11" s="1"/>
    </row>
    <row r="12" spans="3:5" s="2" customFormat="1" ht="12.75" customHeight="1">
      <c r="C12" s="33">
        <v>2</v>
      </c>
      <c r="D12" s="205" t="str">
        <f>VLOOKUP(C12,cltsequipe!$T$8:$Z$41,2,FALSE)</f>
        <v> </v>
      </c>
      <c r="E12" s="100" t="str">
        <f>VLOOKUP(C12,cltsequipe!$T$8:$Z$38,3,FALSE)</f>
        <v> </v>
      </c>
    </row>
    <row r="13" spans="3:5" s="2" customFormat="1" ht="12.75" customHeight="1">
      <c r="C13" s="33">
        <v>3</v>
      </c>
      <c r="D13" s="205" t="str">
        <f>VLOOKUP(C13,cltsequipe!$T$8:$Z$41,2,FALSE)</f>
        <v> </v>
      </c>
      <c r="E13" s="100" t="str">
        <f>VLOOKUP(C13,cltsequipe!$T$8:$Z$38,3,FALSE)</f>
        <v> </v>
      </c>
    </row>
    <row r="14" spans="3:5" s="2" customFormat="1" ht="12.75" customHeight="1">
      <c r="C14" s="33">
        <v>4</v>
      </c>
      <c r="D14" s="205" t="str">
        <f>VLOOKUP(C14,cltsequipe!$T$8:$Z$41,2,FALSE)</f>
        <v> </v>
      </c>
      <c r="E14" s="100" t="str">
        <f>VLOOKUP(C14,cltsequipe!$T$8:$Z$38,3,FALSE)</f>
        <v> </v>
      </c>
    </row>
    <row r="15" spans="3:5" s="2" customFormat="1" ht="12.75" customHeight="1">
      <c r="C15" s="33">
        <v>5</v>
      </c>
      <c r="D15" s="205" t="str">
        <f>VLOOKUP(C15,cltsequipe!$T$8:$Z$41,2,FALSE)</f>
        <v> </v>
      </c>
      <c r="E15" s="100" t="str">
        <f>VLOOKUP(C15,cltsequipe!$T$8:$Z$38,3,FALSE)</f>
        <v> </v>
      </c>
    </row>
    <row r="16" spans="3:5" s="2" customFormat="1" ht="12.75" customHeight="1">
      <c r="C16" s="33">
        <v>6</v>
      </c>
      <c r="D16" s="205" t="str">
        <f>VLOOKUP(C16,cltsequipe!$T$8:$Z$41,2,FALSE)</f>
        <v> </v>
      </c>
      <c r="E16" s="100" t="str">
        <f>VLOOKUP(C16,cltsequipe!$T$8:$Z$38,3,FALSE)</f>
        <v> </v>
      </c>
    </row>
    <row r="17" spans="3:5" s="2" customFormat="1" ht="12.75" customHeight="1">
      <c r="C17" s="33">
        <v>7</v>
      </c>
      <c r="D17" s="205" t="str">
        <f>VLOOKUP(C17,cltsequipe!$T$8:$Z$41,2,FALSE)</f>
        <v> </v>
      </c>
      <c r="E17" s="100" t="str">
        <f>VLOOKUP(C17,cltsequipe!$T$8:$Z$38,3,FALSE)</f>
        <v> </v>
      </c>
    </row>
    <row r="18" spans="3:5" s="2" customFormat="1" ht="12.75" customHeight="1">
      <c r="C18" s="33">
        <v>8</v>
      </c>
      <c r="D18" s="205" t="str">
        <f>VLOOKUP(C18,cltsequipe!$T$8:$Z$41,2,FALSE)</f>
        <v> </v>
      </c>
      <c r="E18" s="100" t="str">
        <f>VLOOKUP(C18,cltsequipe!$T$8:$Z$38,3,FALSE)</f>
        <v> </v>
      </c>
    </row>
    <row r="19" spans="3:5" s="2" customFormat="1" ht="12.75" customHeight="1">
      <c r="C19" s="33">
        <v>9</v>
      </c>
      <c r="D19" s="205" t="str">
        <f>VLOOKUP(C19,cltsequipe!$T$8:$Z$41,2,FALSE)</f>
        <v> </v>
      </c>
      <c r="E19" s="100" t="str">
        <f>VLOOKUP(C19,cltsequipe!$T$8:$Z$38,3,FALSE)</f>
        <v> </v>
      </c>
    </row>
    <row r="20" spans="3:5" s="2" customFormat="1" ht="12.75" customHeight="1">
      <c r="C20" s="33">
        <v>10</v>
      </c>
      <c r="D20" s="205" t="str">
        <f>VLOOKUP(C20,cltsequipe!$T$8:$Z$41,2,FALSE)</f>
        <v> </v>
      </c>
      <c r="E20" s="100" t="str">
        <f>VLOOKUP(C20,cltsequipe!$T$8:$Z$38,3,FALSE)</f>
        <v> </v>
      </c>
    </row>
    <row r="21" spans="3:5" s="2" customFormat="1" ht="12.75" customHeight="1">
      <c r="C21" s="33">
        <v>11</v>
      </c>
      <c r="D21" s="205" t="str">
        <f>VLOOKUP(C21,cltsequipe!$T$8:$Z$41,2,FALSE)</f>
        <v> </v>
      </c>
      <c r="E21" s="100" t="str">
        <f>VLOOKUP(C21,cltsequipe!$T$8:$Z$38,3,FALSE)</f>
        <v> </v>
      </c>
    </row>
    <row r="22" spans="3:5" s="2" customFormat="1" ht="12.75" customHeight="1">
      <c r="C22" s="33">
        <v>12</v>
      </c>
      <c r="D22" s="205" t="str">
        <f>VLOOKUP(C22,cltsequipe!$T$8:$Z$41,2,FALSE)</f>
        <v> </v>
      </c>
      <c r="E22" s="100" t="str">
        <f>VLOOKUP(C22,cltsequipe!$T$8:$Z$38,3,FALSE)</f>
        <v> </v>
      </c>
    </row>
    <row r="23" spans="3:5" s="2" customFormat="1" ht="12.75" customHeight="1">
      <c r="C23" s="33">
        <v>13</v>
      </c>
      <c r="D23" s="205" t="str">
        <f>VLOOKUP(C23,cltsequipe!$T$8:$Z$41,2,FALSE)</f>
        <v> </v>
      </c>
      <c r="E23" s="100" t="str">
        <f>VLOOKUP(C23,cltsequipe!$T$8:$Z$38,3,FALSE)</f>
        <v> </v>
      </c>
    </row>
    <row r="24" spans="3:5" s="2" customFormat="1" ht="12.75" customHeight="1">
      <c r="C24" s="33">
        <v>14</v>
      </c>
      <c r="D24" s="205" t="str">
        <f>VLOOKUP(C24,cltsequipe!$T$8:$Z$41,2,FALSE)</f>
        <v> </v>
      </c>
      <c r="E24" s="100" t="str">
        <f>VLOOKUP(C24,cltsequipe!$T$8:$Z$38,3,FALSE)</f>
        <v> </v>
      </c>
    </row>
    <row r="25" spans="3:5" s="2" customFormat="1" ht="12.75" customHeight="1">
      <c r="C25" s="33">
        <v>15</v>
      </c>
      <c r="D25" s="205" t="str">
        <f>VLOOKUP(C25,cltsequipe!$T$8:$Z$41,2,FALSE)</f>
        <v> </v>
      </c>
      <c r="E25" s="100" t="str">
        <f>VLOOKUP(C25,cltsequipe!$T$8:$Z$38,3,FALSE)</f>
        <v> </v>
      </c>
    </row>
    <row r="26" spans="3:5" s="2" customFormat="1" ht="12.75" customHeight="1">
      <c r="C26" s="34">
        <v>16</v>
      </c>
      <c r="D26" s="206" t="e">
        <f>VLOOKUP(C26,cltsequipe!$T$8:$Z$41,2,FALSE)</f>
        <v>#N/A</v>
      </c>
      <c r="E26" s="101" t="e">
        <f>VLOOKUP(C26,cltsequipe!$T$8:$Z$38,3,FALSE)</f>
        <v>#N/A</v>
      </c>
    </row>
    <row r="27" spans="3:5" s="2" customFormat="1" ht="12.75" customHeight="1">
      <c r="C27" s="64"/>
      <c r="D27" s="65"/>
      <c r="E27" s="8"/>
    </row>
    <row r="28" spans="3:5" s="2" customFormat="1" ht="12.75" customHeight="1">
      <c r="C28"/>
      <c r="D28"/>
      <c r="E28"/>
    </row>
    <row r="29" spans="3:5" s="2" customFormat="1" ht="12.75" customHeight="1">
      <c r="C29"/>
      <c r="D29"/>
      <c r="E29"/>
    </row>
    <row r="30" spans="3:5" s="2" customFormat="1" ht="12.75" customHeight="1">
      <c r="C30"/>
      <c r="D30"/>
      <c r="E30"/>
    </row>
    <row r="31" spans="3:5" s="2" customFormat="1" ht="12.75">
      <c r="C31"/>
      <c r="D31"/>
      <c r="E31"/>
    </row>
    <row r="32" spans="3:5" s="2" customFormat="1" ht="13.5" customHeight="1">
      <c r="C32"/>
      <c r="D32"/>
      <c r="E32"/>
    </row>
    <row r="33" spans="3:7" s="2" customFormat="1" ht="12.75">
      <c r="C33"/>
      <c r="D33"/>
      <c r="E33"/>
      <c r="G33" s="40"/>
    </row>
    <row r="34" spans="1:7" s="2" customFormat="1" ht="12.75">
      <c r="A34" s="40"/>
      <c r="C34"/>
      <c r="D34"/>
      <c r="E34"/>
      <c r="G34" s="40"/>
    </row>
    <row r="35" spans="2:6" s="2" customFormat="1" ht="12.75">
      <c r="B35" s="40"/>
      <c r="C35"/>
      <c r="D35"/>
      <c r="E35"/>
      <c r="F35" s="40"/>
    </row>
    <row r="36" spans="3:5" s="2" customFormat="1" ht="12.75" customHeight="1">
      <c r="C36"/>
      <c r="D36"/>
      <c r="E36"/>
    </row>
    <row r="37" spans="3:5" s="2" customFormat="1" ht="12.75" customHeight="1">
      <c r="C37"/>
      <c r="D37"/>
      <c r="E37"/>
    </row>
    <row r="38" spans="3:5" s="2" customFormat="1" ht="12.75" customHeight="1">
      <c r="C38"/>
      <c r="D38"/>
      <c r="E38"/>
    </row>
    <row r="39" spans="3:5" s="2" customFormat="1" ht="12.75" customHeight="1">
      <c r="C39"/>
      <c r="D39"/>
      <c r="E39"/>
    </row>
    <row r="40" spans="3:5" s="2" customFormat="1" ht="12.75" customHeight="1">
      <c r="C40"/>
      <c r="D40"/>
      <c r="E40"/>
    </row>
    <row r="41" spans="3:5" s="2" customFormat="1" ht="12.75" customHeight="1">
      <c r="C41"/>
      <c r="D41"/>
      <c r="E41"/>
    </row>
    <row r="42" spans="3:5" s="2" customFormat="1" ht="12.75" customHeight="1">
      <c r="C42"/>
      <c r="D42"/>
      <c r="E42"/>
    </row>
    <row r="43" spans="3:5" s="2" customFormat="1" ht="12.75" customHeight="1">
      <c r="C43"/>
      <c r="D43"/>
      <c r="E43"/>
    </row>
    <row r="44" spans="3:5" s="2" customFormat="1" ht="12.75" customHeight="1">
      <c r="C44"/>
      <c r="D44"/>
      <c r="E44"/>
    </row>
    <row r="45" spans="3:5" s="2" customFormat="1" ht="12.75" customHeight="1">
      <c r="C45"/>
      <c r="D45"/>
      <c r="E45"/>
    </row>
    <row r="46" spans="3:5" s="2" customFormat="1" ht="12.75" customHeight="1">
      <c r="C46"/>
      <c r="D46"/>
      <c r="E46"/>
    </row>
    <row r="47" spans="3:5" s="2" customFormat="1" ht="12.75" customHeight="1">
      <c r="C47"/>
      <c r="D47"/>
      <c r="E47"/>
    </row>
    <row r="48" spans="3:5" s="2" customFormat="1" ht="12.75" customHeight="1">
      <c r="C48"/>
      <c r="D48"/>
      <c r="E48"/>
    </row>
    <row r="49" spans="3:5" s="2" customFormat="1" ht="12.75" customHeight="1">
      <c r="C49"/>
      <c r="D49"/>
      <c r="E49"/>
    </row>
    <row r="50" spans="3:5" s="2" customFormat="1" ht="12.75" customHeight="1">
      <c r="C50"/>
      <c r="D50"/>
      <c r="E50"/>
    </row>
    <row r="51" spans="3:5" s="2" customFormat="1" ht="12.75" customHeight="1">
      <c r="C51"/>
      <c r="D51"/>
      <c r="E51"/>
    </row>
    <row r="52" spans="2:9" ht="12.75" customHeight="1">
      <c r="B52" s="2"/>
      <c r="F52" s="2"/>
      <c r="I52" s="2"/>
    </row>
    <row r="53" ht="12.75" customHeight="1"/>
  </sheetData>
  <sheetProtection/>
  <mergeCells count="4">
    <mergeCell ref="A6:G6"/>
    <mergeCell ref="A8:G8"/>
    <mergeCell ref="A2:G2"/>
    <mergeCell ref="A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2:G22"/>
  <sheetViews>
    <sheetView zoomScalePageLayoutView="0" workbookViewId="0" topLeftCell="A1">
      <selection activeCell="F31" sqref="F31"/>
    </sheetView>
  </sheetViews>
  <sheetFormatPr defaultColWidth="11.421875" defaultRowHeight="12.75"/>
  <cols>
    <col min="4" max="4" width="29.140625" style="0" customWidth="1"/>
  </cols>
  <sheetData>
    <row r="2" spans="1:6" s="2" customFormat="1" ht="18">
      <c r="A2" s="226" t="s">
        <v>71</v>
      </c>
      <c r="B2" s="226"/>
      <c r="C2" s="226"/>
      <c r="D2" s="226"/>
      <c r="E2" s="226"/>
      <c r="F2" s="226"/>
    </row>
    <row r="3" spans="1:6" s="2" customFormat="1" ht="18">
      <c r="A3" s="69"/>
      <c r="B3" s="69"/>
      <c r="C3" s="69"/>
      <c r="D3" s="69"/>
      <c r="E3" s="69"/>
      <c r="F3" s="69"/>
    </row>
    <row r="4" spans="1:7" s="2" customFormat="1" ht="15">
      <c r="A4" s="227" t="s">
        <v>73</v>
      </c>
      <c r="B4" s="227"/>
      <c r="C4" s="227"/>
      <c r="D4" s="227"/>
      <c r="E4" s="227"/>
      <c r="F4" s="227"/>
      <c r="G4" s="227"/>
    </row>
    <row r="5" spans="2:6" s="2" customFormat="1" ht="9.75" customHeight="1">
      <c r="B5" s="3"/>
      <c r="C5" s="3"/>
      <c r="D5" s="3"/>
      <c r="E5" s="3"/>
      <c r="F5" s="3"/>
    </row>
    <row r="6" spans="1:6" ht="12.75">
      <c r="A6" s="234" t="s">
        <v>228</v>
      </c>
      <c r="B6" s="234"/>
      <c r="C6" s="234"/>
      <c r="D6" s="234"/>
      <c r="E6" s="234"/>
      <c r="F6" s="234"/>
    </row>
    <row r="7" spans="3:4" ht="12.75">
      <c r="C7" s="29" t="s">
        <v>1</v>
      </c>
      <c r="D7" s="29" t="s">
        <v>8</v>
      </c>
    </row>
    <row r="8" spans="3:4" s="149" customFormat="1" ht="15" customHeight="1">
      <c r="C8" s="150">
        <v>1</v>
      </c>
      <c r="D8" s="151" t="str">
        <f>VLOOKUP(C8,Ordvoiture!$O$10:$R$30,2,FALSE)</f>
        <v>ACCRO VELO (47)</v>
      </c>
    </row>
    <row r="9" spans="3:4" s="149" customFormat="1" ht="15" customHeight="1">
      <c r="C9" s="152">
        <v>2</v>
      </c>
      <c r="D9" s="153" t="str">
        <f>VLOOKUP(C9,Ordvoiture!$O$10:$R$30,2,FALSE)</f>
        <v>CASTELMAYRAN (82)</v>
      </c>
    </row>
    <row r="10" spans="3:4" s="149" customFormat="1" ht="15" customHeight="1">
      <c r="C10" s="154">
        <v>3</v>
      </c>
      <c r="D10" s="153" t="str">
        <f>VLOOKUP(C10,Ordvoiture!$O$10:$R$30,2,FALSE)</f>
        <v>LE FOUSSERET (31)</v>
      </c>
    </row>
    <row r="11" spans="3:4" s="149" customFormat="1" ht="15" customHeight="1">
      <c r="C11" s="152">
        <v>4</v>
      </c>
      <c r="D11" s="153" t="str">
        <f>VLOOKUP(C11,Ordvoiture!$O$10:$R$30,2,FALSE)</f>
        <v>ACMO  (87)</v>
      </c>
    </row>
    <row r="12" spans="3:4" s="149" customFormat="1" ht="15" customHeight="1">
      <c r="C12" s="154">
        <v>5</v>
      </c>
      <c r="D12" s="153" t="str">
        <f>VLOOKUP(C12,Ordvoiture!$O$10:$R$30,2,FALSE)</f>
        <v>ST GAUDENS (31)</v>
      </c>
    </row>
    <row r="13" spans="3:5" s="149" customFormat="1" ht="15" customHeight="1">
      <c r="C13" s="152">
        <v>6</v>
      </c>
      <c r="D13" s="153" t="str">
        <f>VLOOKUP(C13,Ordvoiture!$O$10:$R$30,2,FALSE)</f>
        <v>VC PIERREFITTE-LUZ (65)</v>
      </c>
      <c r="E13" s="155"/>
    </row>
    <row r="14" spans="3:4" s="149" customFormat="1" ht="15" customHeight="1">
      <c r="C14" s="154">
        <v>7</v>
      </c>
      <c r="D14" s="153" t="str">
        <f>VLOOKUP(C14,Ordvoiture!$O$10:$R$30,2,FALSE)</f>
        <v>UC LAVEDAN (65)</v>
      </c>
    </row>
    <row r="15" spans="3:4" s="149" customFormat="1" ht="15" customHeight="1">
      <c r="C15" s="152">
        <v>8</v>
      </c>
      <c r="D15" s="153" t="str">
        <f>VLOOKUP(C15,Ordvoiture!$O$10:$R$30,2,FALSE)</f>
        <v>COUSERANS (09)</v>
      </c>
    </row>
    <row r="16" spans="3:4" s="149" customFormat="1" ht="15" customHeight="1">
      <c r="C16" s="154">
        <v>9</v>
      </c>
      <c r="D16" s="153" t="str">
        <f>VLOOKUP(C16,Ordvoiture!$O$10:$R$30,2,FALSE)</f>
        <v>CC MADIRAN (65)</v>
      </c>
    </row>
    <row r="17" spans="3:4" s="149" customFormat="1" ht="15" customHeight="1">
      <c r="C17" s="152">
        <v>10</v>
      </c>
      <c r="D17" s="153" t="str">
        <f>VLOOKUP(C17,Ordvoiture!$O$10:$R$30,2,FALSE)</f>
        <v>PAU VELO (64)</v>
      </c>
    </row>
    <row r="18" spans="3:4" s="149" customFormat="1" ht="15" customHeight="1">
      <c r="C18" s="154">
        <v>11</v>
      </c>
      <c r="D18" s="153" t="str">
        <f>VLOOKUP(C18,Ordvoiture!$O$10:$R$30,2,FALSE)</f>
        <v>ECSL PERTUIS (84)</v>
      </c>
    </row>
    <row r="19" spans="3:4" s="149" customFormat="1" ht="15" customHeight="1">
      <c r="C19" s="152">
        <v>12</v>
      </c>
      <c r="D19" s="153" t="str">
        <f>VLOOKUP(C19,Ordvoiture!$O$10:$R$30,2,FALSE)</f>
        <v>FIRSTEAM (64)</v>
      </c>
    </row>
    <row r="20" spans="3:4" ht="12.75">
      <c r="C20" s="33">
        <v>13</v>
      </c>
      <c r="D20" s="209" t="str">
        <f>VLOOKUP(C20,Ordvoiture!$O$10:$R$30,2,FALSE)</f>
        <v>SAINT PAUL SPORTS (40)</v>
      </c>
    </row>
    <row r="21" spans="3:4" ht="12.75">
      <c r="C21" s="144"/>
      <c r="D21" s="8"/>
    </row>
    <row r="22" spans="3:4" ht="12.75">
      <c r="C22" s="8"/>
      <c r="D22" s="8"/>
    </row>
  </sheetData>
  <sheetProtection/>
  <mergeCells count="3">
    <mergeCell ref="A2:F2"/>
    <mergeCell ref="A6:F6"/>
    <mergeCell ref="A4:G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L46"/>
  <sheetViews>
    <sheetView zoomScalePageLayoutView="0" workbookViewId="0" topLeftCell="A1">
      <selection activeCell="L8" sqref="L8"/>
    </sheetView>
  </sheetViews>
  <sheetFormatPr defaultColWidth="11.421875" defaultRowHeight="12.75"/>
  <cols>
    <col min="1" max="1" width="3.421875" style="9" bestFit="1" customWidth="1"/>
    <col min="2" max="2" width="5.00390625" style="9" customWidth="1"/>
    <col min="3" max="3" width="20.28125" style="9" customWidth="1"/>
    <col min="4" max="4" width="16.421875" style="9" customWidth="1"/>
    <col min="5" max="5" width="3.421875" style="9" bestFit="1" customWidth="1"/>
    <col min="6" max="6" width="3.421875" style="9" customWidth="1"/>
    <col min="7" max="7" width="5.00390625" style="9" customWidth="1"/>
    <col min="8" max="8" width="20.28125" style="9" customWidth="1"/>
    <col min="9" max="9" width="16.28125" style="9" customWidth="1"/>
    <col min="10" max="10" width="3.8515625" style="9" customWidth="1"/>
    <col min="11" max="16384" width="11.421875" style="9" customWidth="1"/>
  </cols>
  <sheetData>
    <row r="1" spans="1:9" ht="18.75">
      <c r="A1" s="254" t="s">
        <v>74</v>
      </c>
      <c r="B1" s="254"/>
      <c r="C1" s="254"/>
      <c r="D1" s="254"/>
      <c r="E1" s="254"/>
      <c r="F1" s="254"/>
      <c r="G1" s="254"/>
      <c r="H1" s="254"/>
      <c r="I1" s="254"/>
    </row>
    <row r="2" spans="1:9" ht="14.25">
      <c r="A2" s="255" t="s">
        <v>75</v>
      </c>
      <c r="B2" s="255"/>
      <c r="C2" s="255"/>
      <c r="D2" s="255"/>
      <c r="E2" s="255"/>
      <c r="F2" s="255"/>
      <c r="G2" s="255"/>
      <c r="H2" s="255"/>
      <c r="I2" s="255"/>
    </row>
    <row r="3" spans="1:9" ht="26.25">
      <c r="A3" s="256" t="s">
        <v>229</v>
      </c>
      <c r="B3" s="256"/>
      <c r="C3" s="256"/>
      <c r="D3" s="256"/>
      <c r="E3" s="256"/>
      <c r="F3" s="256"/>
      <c r="G3" s="256"/>
      <c r="H3" s="256"/>
      <c r="I3" s="256"/>
    </row>
    <row r="4" spans="1:10" ht="26.25">
      <c r="A4" s="249" t="s">
        <v>9</v>
      </c>
      <c r="B4" s="250"/>
      <c r="C4" s="250"/>
      <c r="D4" s="250"/>
      <c r="E4" s="251"/>
      <c r="F4" s="240" t="s">
        <v>10</v>
      </c>
      <c r="G4" s="241"/>
      <c r="H4" s="241"/>
      <c r="I4" s="241"/>
      <c r="J4" s="242"/>
    </row>
    <row r="5" spans="1:10" ht="12.75">
      <c r="A5" s="238" t="s">
        <v>83</v>
      </c>
      <c r="B5" s="239"/>
      <c r="C5" s="239"/>
      <c r="D5" s="239"/>
      <c r="E5" s="51" t="s">
        <v>11</v>
      </c>
      <c r="F5" s="238" t="s">
        <v>85</v>
      </c>
      <c r="G5" s="244"/>
      <c r="H5" s="244"/>
      <c r="I5" s="245"/>
      <c r="J5" s="38" t="s">
        <v>11</v>
      </c>
    </row>
    <row r="6" spans="1:10" ht="12.75">
      <c r="A6" s="14">
        <v>1</v>
      </c>
      <c r="B6" s="28" t="s">
        <v>3</v>
      </c>
      <c r="C6" s="48" t="str">
        <f>VLOOKUP(B6,engag!$A$2:$D$200,2,FALSE)</f>
        <v> </v>
      </c>
      <c r="D6" s="79" t="str">
        <f>VLOOKUP(B6,engag!$A$2:$D$200,3,FALSE)</f>
        <v> </v>
      </c>
      <c r="E6" s="15">
        <v>5</v>
      </c>
      <c r="F6" s="41">
        <v>1</v>
      </c>
      <c r="G6" s="28" t="s">
        <v>3</v>
      </c>
      <c r="H6" s="48" t="str">
        <f>VLOOKUP(G6,engag!$A$2:$D$200,2,FALSE)</f>
        <v> </v>
      </c>
      <c r="I6" s="79" t="str">
        <f>VLOOKUP(G6,engag!$A$2:$D$200,3,FALSE)</f>
        <v> </v>
      </c>
      <c r="J6" s="15">
        <v>5</v>
      </c>
    </row>
    <row r="7" spans="1:10" ht="12.75">
      <c r="A7" s="11">
        <v>2</v>
      </c>
      <c r="B7" s="66" t="s">
        <v>3</v>
      </c>
      <c r="C7" s="49" t="str">
        <f>VLOOKUP(B7,engag!$A$2:$D$200,2,FALSE)</f>
        <v> </v>
      </c>
      <c r="D7" s="80" t="str">
        <f>VLOOKUP(B7,engag!$A$2:$D$200,3,FALSE)</f>
        <v> </v>
      </c>
      <c r="E7" s="13">
        <v>4</v>
      </c>
      <c r="F7" s="18">
        <v>2</v>
      </c>
      <c r="G7" s="66" t="s">
        <v>3</v>
      </c>
      <c r="H7" s="49" t="str">
        <f>VLOOKUP(G7,engag!$A$2:$D$200,2,FALSE)</f>
        <v> </v>
      </c>
      <c r="I7" s="80" t="str">
        <f>VLOOKUP(G7,engag!$A$2:$D$200,3,FALSE)</f>
        <v> </v>
      </c>
      <c r="J7" s="13">
        <v>4</v>
      </c>
    </row>
    <row r="8" spans="1:10" ht="12.75">
      <c r="A8" s="11">
        <v>3</v>
      </c>
      <c r="B8" s="66" t="s">
        <v>3</v>
      </c>
      <c r="C8" s="49" t="str">
        <f>VLOOKUP(B8,engag!$A$2:$D$200,2,FALSE)</f>
        <v> </v>
      </c>
      <c r="D8" s="80" t="str">
        <f>VLOOKUP(B8,engag!$A$2:$D$200,3,FALSE)</f>
        <v> </v>
      </c>
      <c r="E8" s="13">
        <v>3</v>
      </c>
      <c r="F8" s="18">
        <v>3</v>
      </c>
      <c r="G8" s="66"/>
      <c r="H8" s="49" t="e">
        <f>VLOOKUP(G8,engag!$A$2:$D$200,2,FALSE)</f>
        <v>#N/A</v>
      </c>
      <c r="I8" s="80" t="e">
        <f>VLOOKUP(G8,engag!$A$2:$D$200,3,FALSE)</f>
        <v>#N/A</v>
      </c>
      <c r="J8" s="13">
        <v>3</v>
      </c>
    </row>
    <row r="9" spans="1:10" ht="12.75">
      <c r="A9" s="11">
        <v>4</v>
      </c>
      <c r="B9" s="66"/>
      <c r="C9" s="49" t="e">
        <f>VLOOKUP(B9,engag!$A$2:$D$200,2,FALSE)</f>
        <v>#N/A</v>
      </c>
      <c r="D9" s="80" t="e">
        <f>VLOOKUP(B9,engag!$A$2:$D$200,3,FALSE)</f>
        <v>#N/A</v>
      </c>
      <c r="E9" s="13">
        <v>2</v>
      </c>
      <c r="F9" s="18">
        <v>4</v>
      </c>
      <c r="G9" s="66"/>
      <c r="H9" s="49" t="e">
        <f>VLOOKUP(G9,engag!$A$2:$D$200,2,FALSE)</f>
        <v>#N/A</v>
      </c>
      <c r="I9" s="80" t="e">
        <f>VLOOKUP(G9,engag!$A$2:$D$200,3,FALSE)</f>
        <v>#N/A</v>
      </c>
      <c r="J9" s="13">
        <v>2</v>
      </c>
    </row>
    <row r="10" spans="1:10" ht="12.75">
      <c r="A10" s="16">
        <v>5</v>
      </c>
      <c r="B10" s="81"/>
      <c r="C10" s="50" t="e">
        <f>VLOOKUP(B10,engag!$A$2:$D$200,2,FALSE)</f>
        <v>#N/A</v>
      </c>
      <c r="D10" s="82" t="e">
        <f>VLOOKUP(B10,engag!$A$2:$D$200,3,FALSE)</f>
        <v>#N/A</v>
      </c>
      <c r="E10" s="17">
        <v>1</v>
      </c>
      <c r="F10" s="21">
        <v>5</v>
      </c>
      <c r="G10" s="81"/>
      <c r="H10" s="50" t="e">
        <f>VLOOKUP(G10,engag!$A$2:$D$200,2,FALSE)</f>
        <v>#N/A</v>
      </c>
      <c r="I10" s="82" t="e">
        <f>VLOOKUP(G10,engag!$A$2:$D$200,3,FALSE)</f>
        <v>#N/A</v>
      </c>
      <c r="J10" s="17">
        <v>1</v>
      </c>
    </row>
    <row r="11" spans="1:10" ht="12.75">
      <c r="A11" s="238" t="s">
        <v>84</v>
      </c>
      <c r="B11" s="236"/>
      <c r="C11" s="236"/>
      <c r="D11" s="237"/>
      <c r="E11" s="42" t="s">
        <v>11</v>
      </c>
      <c r="F11" s="238" t="s">
        <v>84</v>
      </c>
      <c r="G11" s="252"/>
      <c r="H11" s="252"/>
      <c r="I11" s="253"/>
      <c r="J11" s="42" t="s">
        <v>11</v>
      </c>
    </row>
    <row r="12" spans="1:10" ht="12.75">
      <c r="A12" s="14">
        <v>1</v>
      </c>
      <c r="B12" s="28" t="s">
        <v>3</v>
      </c>
      <c r="C12" s="48" t="str">
        <f>VLOOKUP(B12,engag!$A$2:$D$200,2,FALSE)</f>
        <v> </v>
      </c>
      <c r="D12" s="79" t="str">
        <f>VLOOKUP(B12,engag!$A$2:$D$200,3,FALSE)</f>
        <v> </v>
      </c>
      <c r="E12" s="15">
        <v>5</v>
      </c>
      <c r="F12" s="41">
        <v>1</v>
      </c>
      <c r="G12" s="28" t="s">
        <v>3</v>
      </c>
      <c r="H12" s="48" t="str">
        <f>VLOOKUP(G12,engag!$A$2:$D$200,2,FALSE)</f>
        <v> </v>
      </c>
      <c r="I12" s="79" t="str">
        <f>VLOOKUP(G12,engag!$A$2:$D$200,3,FALSE)</f>
        <v> </v>
      </c>
      <c r="J12" s="15">
        <v>5</v>
      </c>
    </row>
    <row r="13" spans="1:10" ht="12.75">
      <c r="A13" s="11">
        <v>2</v>
      </c>
      <c r="B13" s="66" t="s">
        <v>3</v>
      </c>
      <c r="C13" s="49" t="str">
        <f>VLOOKUP(B13,engag!$A$2:$D$200,2,FALSE)</f>
        <v> </v>
      </c>
      <c r="D13" s="80" t="str">
        <f>VLOOKUP(B13,engag!$A$2:$D$200,3,FALSE)</f>
        <v> </v>
      </c>
      <c r="E13" s="13">
        <v>4</v>
      </c>
      <c r="F13" s="18">
        <v>2</v>
      </c>
      <c r="G13" s="66" t="s">
        <v>3</v>
      </c>
      <c r="H13" s="49" t="str">
        <f>VLOOKUP(G13,engag!$A$2:$D$200,2,FALSE)</f>
        <v> </v>
      </c>
      <c r="I13" s="80" t="str">
        <f>VLOOKUP(G13,engag!$A$2:$D$200,3,FALSE)</f>
        <v> </v>
      </c>
      <c r="J13" s="13">
        <v>4</v>
      </c>
    </row>
    <row r="14" spans="1:10" ht="12.75">
      <c r="A14" s="11">
        <v>3</v>
      </c>
      <c r="B14" s="66"/>
      <c r="C14" s="49" t="e">
        <f>VLOOKUP(B14,engag!$A$2:$D$200,2,FALSE)</f>
        <v>#N/A</v>
      </c>
      <c r="D14" s="80" t="e">
        <f>VLOOKUP(B14,engag!$A$2:$D$200,3,FALSE)</f>
        <v>#N/A</v>
      </c>
      <c r="E14" s="13">
        <v>3</v>
      </c>
      <c r="F14" s="18">
        <v>3</v>
      </c>
      <c r="G14" s="66"/>
      <c r="H14" s="49" t="e">
        <f>VLOOKUP(G14,engag!$A$2:$D$200,2,FALSE)</f>
        <v>#N/A</v>
      </c>
      <c r="I14" s="80" t="e">
        <f>VLOOKUP(G14,engag!$A$2:$D$200,3,FALSE)</f>
        <v>#N/A</v>
      </c>
      <c r="J14" s="13">
        <v>3</v>
      </c>
    </row>
    <row r="15" spans="1:10" ht="12.75">
      <c r="A15" s="11">
        <v>4</v>
      </c>
      <c r="B15" s="66"/>
      <c r="C15" s="49" t="e">
        <f>VLOOKUP(B15,engag!$A$2:$D$200,2,FALSE)</f>
        <v>#N/A</v>
      </c>
      <c r="D15" s="80" t="e">
        <f>VLOOKUP(B15,engag!$A$2:$D$200,3,FALSE)</f>
        <v>#N/A</v>
      </c>
      <c r="E15" s="13">
        <v>2</v>
      </c>
      <c r="F15" s="18">
        <v>4</v>
      </c>
      <c r="G15" s="66"/>
      <c r="H15" s="49" t="e">
        <f>VLOOKUP(G15,engag!$A$2:$D$200,2,FALSE)</f>
        <v>#N/A</v>
      </c>
      <c r="I15" s="80" t="e">
        <f>VLOOKUP(G15,engag!$A$2:$D$200,3,FALSE)</f>
        <v>#N/A</v>
      </c>
      <c r="J15" s="13">
        <v>2</v>
      </c>
    </row>
    <row r="16" spans="1:10" ht="12.75">
      <c r="A16" s="16">
        <v>5</v>
      </c>
      <c r="B16" s="81"/>
      <c r="C16" s="50" t="e">
        <f>VLOOKUP(B16,engag!$A$2:$D$200,2,FALSE)</f>
        <v>#N/A</v>
      </c>
      <c r="D16" s="82" t="e">
        <f>VLOOKUP(B16,engag!$A$2:$D$200,3,FALSE)</f>
        <v>#N/A</v>
      </c>
      <c r="E16" s="17">
        <v>1</v>
      </c>
      <c r="F16" s="21">
        <v>5</v>
      </c>
      <c r="G16" s="81"/>
      <c r="H16" s="50" t="e">
        <f>VLOOKUP(G16,engag!$A$2:$D$200,2,FALSE)</f>
        <v>#N/A</v>
      </c>
      <c r="I16" s="82" t="e">
        <f>VLOOKUP(G16,engag!$A$2:$D$200,3,FALSE)</f>
        <v>#N/A</v>
      </c>
      <c r="J16" s="17">
        <v>1</v>
      </c>
    </row>
    <row r="17" spans="1:11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0" ht="26.25">
      <c r="A18" s="249" t="s">
        <v>86</v>
      </c>
      <c r="B18" s="250"/>
      <c r="C18" s="250"/>
      <c r="D18" s="251"/>
      <c r="E18" s="117"/>
      <c r="F18" s="240" t="s">
        <v>87</v>
      </c>
      <c r="G18" s="241"/>
      <c r="H18" s="241"/>
      <c r="I18" s="241"/>
      <c r="J18" s="242"/>
    </row>
    <row r="19" spans="1:10" ht="12.75">
      <c r="A19" s="243" t="s">
        <v>89</v>
      </c>
      <c r="B19" s="244"/>
      <c r="C19" s="244"/>
      <c r="D19" s="245"/>
      <c r="E19" s="51" t="s">
        <v>11</v>
      </c>
      <c r="F19" s="246" t="s">
        <v>12</v>
      </c>
      <c r="G19" s="247"/>
      <c r="H19" s="247"/>
      <c r="I19" s="247"/>
      <c r="J19" s="248"/>
    </row>
    <row r="20" spans="1:10" ht="12.75">
      <c r="A20" s="62">
        <v>1</v>
      </c>
      <c r="B20" s="28" t="s">
        <v>3</v>
      </c>
      <c r="C20" s="48" t="str">
        <f>VLOOKUP(B20,engag!$A$2:$D$200,2,FALSE)</f>
        <v> </v>
      </c>
      <c r="D20" s="79" t="str">
        <f>VLOOKUP(B20,engag!$A$2:$D$200,3,FALSE)</f>
        <v> </v>
      </c>
      <c r="E20" s="41">
        <v>5</v>
      </c>
      <c r="F20" s="123" t="s">
        <v>7</v>
      </c>
      <c r="G20" s="39" t="s">
        <v>13</v>
      </c>
      <c r="H20" s="39" t="s">
        <v>2</v>
      </c>
      <c r="I20" s="39" t="s">
        <v>0</v>
      </c>
      <c r="J20" s="46" t="s">
        <v>11</v>
      </c>
    </row>
    <row r="21" spans="1:10" ht="12.75">
      <c r="A21" s="63">
        <v>2</v>
      </c>
      <c r="B21" s="66"/>
      <c r="C21" s="49" t="e">
        <f>VLOOKUP(B21,engag!$A$2:$D$200,2,FALSE)</f>
        <v>#N/A</v>
      </c>
      <c r="D21" s="80" t="e">
        <f>VLOOKUP(B21,engag!$A$2:$D$200,3,FALSE)</f>
        <v>#N/A</v>
      </c>
      <c r="E21" s="18">
        <v>4</v>
      </c>
      <c r="F21" s="119"/>
      <c r="G21" s="28"/>
      <c r="H21" s="48" t="e">
        <f>VLOOKUP(G21,engag!$A$2:$D$200,2,FALSE)</f>
        <v>#N/A</v>
      </c>
      <c r="I21" s="79" t="e">
        <f>VLOOKUP(G21,engag!$A$2:$D$200,3,FALSE)</f>
        <v>#N/A</v>
      </c>
      <c r="J21" s="62" t="s">
        <v>3</v>
      </c>
    </row>
    <row r="22" spans="1:10" ht="12.75">
      <c r="A22" s="63">
        <v>3</v>
      </c>
      <c r="B22" s="66" t="s">
        <v>3</v>
      </c>
      <c r="C22" s="49" t="str">
        <f>VLOOKUP(B22,engag!$A$2:$D$200,2,FALSE)</f>
        <v> </v>
      </c>
      <c r="D22" s="80" t="str">
        <f>VLOOKUP(B22,engag!$A$2:$D$200,3,FALSE)</f>
        <v> </v>
      </c>
      <c r="E22" s="18">
        <v>3</v>
      </c>
      <c r="F22" s="119"/>
      <c r="G22" s="66"/>
      <c r="H22" s="49" t="e">
        <f>VLOOKUP(G22,engag!$A$2:$D$200,2,FALSE)</f>
        <v>#N/A</v>
      </c>
      <c r="I22" s="80" t="e">
        <f>VLOOKUP(G22,engag!$A$2:$D$200,3,FALSE)</f>
        <v>#N/A</v>
      </c>
      <c r="J22" s="63" t="s">
        <v>3</v>
      </c>
    </row>
    <row r="23" spans="1:10" ht="12.75">
      <c r="A23" s="63">
        <v>4</v>
      </c>
      <c r="B23" s="66" t="s">
        <v>3</v>
      </c>
      <c r="C23" s="49" t="str">
        <f>VLOOKUP(B23,engag!$A$2:$D$200,2,FALSE)</f>
        <v> </v>
      </c>
      <c r="D23" s="80" t="str">
        <f>VLOOKUP(B23,engag!$A$2:$D$200,3,FALSE)</f>
        <v> </v>
      </c>
      <c r="E23" s="18">
        <v>2</v>
      </c>
      <c r="F23" s="120"/>
      <c r="G23" s="66"/>
      <c r="H23" s="49" t="e">
        <f>VLOOKUP(G23,engag!$A$2:$D$200,2,FALSE)</f>
        <v>#N/A</v>
      </c>
      <c r="I23" s="80" t="e">
        <f>VLOOKUP(G23,engag!$A$2:$D$200,3,FALSE)</f>
        <v>#N/A</v>
      </c>
      <c r="J23" s="63" t="s">
        <v>3</v>
      </c>
    </row>
    <row r="24" spans="1:12" ht="12.75">
      <c r="A24" s="122">
        <v>5</v>
      </c>
      <c r="B24" s="81"/>
      <c r="C24" s="50" t="e">
        <f>VLOOKUP(B24,engag!$A$2:$D$200,2,FALSE)</f>
        <v>#N/A</v>
      </c>
      <c r="D24" s="82" t="e">
        <f>VLOOKUP(B24,engag!$A$2:$D$200,3,FALSE)</f>
        <v>#N/A</v>
      </c>
      <c r="E24" s="21">
        <v>1</v>
      </c>
      <c r="F24" s="121"/>
      <c r="G24" s="66"/>
      <c r="H24" s="49" t="e">
        <f>VLOOKUP(G24,engag!$A$2:$D$200,2,FALSE)</f>
        <v>#N/A</v>
      </c>
      <c r="I24" s="80" t="e">
        <f>VLOOKUP(G24,engag!$A$2:$D$200,3,FALSE)</f>
        <v>#N/A</v>
      </c>
      <c r="J24" s="63" t="s">
        <v>3</v>
      </c>
      <c r="L24" s="32"/>
    </row>
    <row r="25" spans="1:12" ht="12.75">
      <c r="A25" s="235" t="s">
        <v>90</v>
      </c>
      <c r="B25" s="236"/>
      <c r="C25" s="236"/>
      <c r="D25" s="237"/>
      <c r="E25" s="118" t="s">
        <v>11</v>
      </c>
      <c r="F25" s="121"/>
      <c r="G25" s="66"/>
      <c r="H25" s="49" t="e">
        <f>VLOOKUP(G25,engag!$A$2:$D$200,2,FALSE)</f>
        <v>#N/A</v>
      </c>
      <c r="I25" s="80" t="e">
        <f>VLOOKUP(G25,engag!$A$2:$D$200,3,FALSE)</f>
        <v>#N/A</v>
      </c>
      <c r="J25" s="63" t="s">
        <v>3</v>
      </c>
      <c r="L25" s="32"/>
    </row>
    <row r="26" spans="1:12" ht="12.75">
      <c r="A26" s="52">
        <v>1</v>
      </c>
      <c r="B26" s="115" t="s">
        <v>3</v>
      </c>
      <c r="C26" s="48" t="str">
        <f>VLOOKUP(B26,engag!$A$2:$D$200,2,FALSE)</f>
        <v> </v>
      </c>
      <c r="D26" s="79" t="str">
        <f>VLOOKUP(B26,engag!$A$2:$D$200,3,FALSE)</f>
        <v> </v>
      </c>
      <c r="E26" s="41">
        <v>5</v>
      </c>
      <c r="F26" s="121"/>
      <c r="G26" s="66"/>
      <c r="H26" s="49" t="e">
        <f>VLOOKUP(G26,engag!$A$2:$D$200,2,FALSE)</f>
        <v>#N/A</v>
      </c>
      <c r="I26" s="80" t="e">
        <f>VLOOKUP(G26,engag!$A$2:$D$200,3,FALSE)</f>
        <v>#N/A</v>
      </c>
      <c r="J26" s="63" t="s">
        <v>3</v>
      </c>
      <c r="L26" s="32"/>
    </row>
    <row r="27" spans="1:12" ht="12.75">
      <c r="A27" s="53">
        <v>2</v>
      </c>
      <c r="B27" s="83" t="s">
        <v>3</v>
      </c>
      <c r="C27" s="49" t="str">
        <f>VLOOKUP(B27,engag!$A$2:$D$200,2,FALSE)</f>
        <v> </v>
      </c>
      <c r="D27" s="80" t="str">
        <f>VLOOKUP(B27,engag!$A$2:$D$200,3,FALSE)</f>
        <v> </v>
      </c>
      <c r="E27" s="18">
        <v>4</v>
      </c>
      <c r="F27" s="121"/>
      <c r="G27" s="66"/>
      <c r="H27" s="49" t="e">
        <f>VLOOKUP(G27,engag!$A$2:$D$200,2,FALSE)</f>
        <v>#N/A</v>
      </c>
      <c r="I27" s="80" t="e">
        <f>VLOOKUP(G27,engag!$A$2:$D$200,3,FALSE)</f>
        <v>#N/A</v>
      </c>
      <c r="J27" s="63" t="s">
        <v>3</v>
      </c>
      <c r="L27" s="32"/>
    </row>
    <row r="28" spans="1:12" ht="12.75">
      <c r="A28" s="53">
        <v>3</v>
      </c>
      <c r="B28" s="83" t="s">
        <v>3</v>
      </c>
      <c r="C28" s="49" t="str">
        <f>VLOOKUP(B28,engag!$A$2:$D$200,2,FALSE)</f>
        <v> </v>
      </c>
      <c r="D28" s="80" t="str">
        <f>VLOOKUP(B28,engag!$A$2:$D$200,3,FALSE)</f>
        <v> </v>
      </c>
      <c r="E28" s="18">
        <v>3</v>
      </c>
      <c r="F28" s="121"/>
      <c r="G28" s="66"/>
      <c r="H28" s="49" t="e">
        <f>VLOOKUP(G28,engag!$A$2:$D$200,2,FALSE)</f>
        <v>#N/A</v>
      </c>
      <c r="I28" s="80" t="e">
        <f>VLOOKUP(G28,engag!$A$2:$D$200,3,FALSE)</f>
        <v>#N/A</v>
      </c>
      <c r="J28" s="63" t="s">
        <v>3</v>
      </c>
      <c r="L28" s="32"/>
    </row>
    <row r="29" spans="1:12" ht="12.75">
      <c r="A29" s="53">
        <v>4</v>
      </c>
      <c r="B29" s="83" t="s">
        <v>3</v>
      </c>
      <c r="C29" s="49" t="str">
        <f>VLOOKUP(B29,engag!$A$2:$D$200,2,FALSE)</f>
        <v> </v>
      </c>
      <c r="D29" s="80" t="str">
        <f>VLOOKUP(B29,engag!$A$2:$D$200,3,FALSE)</f>
        <v> </v>
      </c>
      <c r="E29" s="18">
        <v>2</v>
      </c>
      <c r="F29" s="121"/>
      <c r="G29" s="66"/>
      <c r="H29" s="49" t="e">
        <f>VLOOKUP(G29,engag!$A$2:$D$200,2,FALSE)</f>
        <v>#N/A</v>
      </c>
      <c r="I29" s="80" t="e">
        <f>VLOOKUP(G29,engag!$A$2:$D$200,3,FALSE)</f>
        <v>#N/A</v>
      </c>
      <c r="J29" s="63" t="s">
        <v>3</v>
      </c>
      <c r="L29" s="32"/>
    </row>
    <row r="30" spans="1:12" ht="12.75">
      <c r="A30" s="54">
        <v>5</v>
      </c>
      <c r="B30" s="116" t="s">
        <v>3</v>
      </c>
      <c r="C30" s="50" t="str">
        <f>VLOOKUP(B30,engag!$A$2:$D$200,2,FALSE)</f>
        <v> </v>
      </c>
      <c r="D30" s="82" t="str">
        <f>VLOOKUP(B30,engag!$A$2:$D$200,3,FALSE)</f>
        <v> </v>
      </c>
      <c r="E30" s="21">
        <v>1</v>
      </c>
      <c r="F30" s="121"/>
      <c r="G30" s="66"/>
      <c r="H30" s="49" t="e">
        <f>VLOOKUP(G30,engag!$A$2:$D$200,2,FALSE)</f>
        <v>#N/A</v>
      </c>
      <c r="I30" s="80" t="e">
        <f>VLOOKUP(G30,engag!$A$2:$D$200,3,FALSE)</f>
        <v>#N/A</v>
      </c>
      <c r="J30" s="63" t="s">
        <v>3</v>
      </c>
      <c r="L30" s="32"/>
    </row>
    <row r="31" spans="6:12" ht="12.75">
      <c r="F31" s="121"/>
      <c r="G31" s="66" t="s">
        <v>3</v>
      </c>
      <c r="H31" s="49" t="str">
        <f>VLOOKUP(G31,engag!$A$2:$D$200,2,FALSE)</f>
        <v> </v>
      </c>
      <c r="I31" s="80" t="str">
        <f>VLOOKUP(G31,engag!$A$2:$D$200,3,FALSE)</f>
        <v> </v>
      </c>
      <c r="J31" s="63" t="s">
        <v>3</v>
      </c>
      <c r="L31" s="32"/>
    </row>
    <row r="32" spans="6:12" ht="12.75">
      <c r="F32" s="121"/>
      <c r="G32" s="66"/>
      <c r="H32" s="49" t="e">
        <f>VLOOKUP(G32,engag!$A$2:$D$200,2,FALSE)</f>
        <v>#N/A</v>
      </c>
      <c r="I32" s="80" t="e">
        <f>VLOOKUP(G32,engag!$A$2:$D$200,3,FALSE)</f>
        <v>#N/A</v>
      </c>
      <c r="J32" s="63" t="s">
        <v>3</v>
      </c>
      <c r="L32" s="32"/>
    </row>
    <row r="33" spans="6:12" ht="12.75">
      <c r="F33" s="121"/>
      <c r="G33" s="66"/>
      <c r="H33" s="49" t="e">
        <f>VLOOKUP(G33,engag!$A$2:$D$200,2,FALSE)</f>
        <v>#N/A</v>
      </c>
      <c r="I33" s="80" t="e">
        <f>VLOOKUP(G33,engag!$A$2:$D$200,3,FALSE)</f>
        <v>#N/A</v>
      </c>
      <c r="J33" s="63" t="s">
        <v>3</v>
      </c>
      <c r="L33" s="32"/>
    </row>
    <row r="34" spans="6:12" ht="12.75">
      <c r="F34" s="121"/>
      <c r="G34" s="66"/>
      <c r="H34" s="49" t="e">
        <f>VLOOKUP(G34,engag!$A$2:$D$200,2,FALSE)</f>
        <v>#N/A</v>
      </c>
      <c r="I34" s="80" t="e">
        <f>VLOOKUP(G34,engag!$A$2:$D$200,3,FALSE)</f>
        <v>#N/A</v>
      </c>
      <c r="J34" s="63" t="s">
        <v>3</v>
      </c>
      <c r="L34" s="32"/>
    </row>
    <row r="35" spans="6:12" ht="12.75">
      <c r="F35" s="121"/>
      <c r="G35" s="66"/>
      <c r="H35" s="49" t="e">
        <f>VLOOKUP(G35,engag!$A$2:$D$200,2,FALSE)</f>
        <v>#N/A</v>
      </c>
      <c r="I35" s="80" t="e">
        <f>VLOOKUP(G35,engag!$A$2:$D$200,3,FALSE)</f>
        <v>#N/A</v>
      </c>
      <c r="J35" s="63" t="s">
        <v>3</v>
      </c>
      <c r="L35" s="32"/>
    </row>
    <row r="36" spans="6:12" ht="12.75">
      <c r="F36" s="121"/>
      <c r="G36" s="66"/>
      <c r="H36" s="49" t="e">
        <f>VLOOKUP(G36,engag!$A$2:$D$200,2,FALSE)</f>
        <v>#N/A</v>
      </c>
      <c r="I36" s="80" t="e">
        <f>VLOOKUP(G36,engag!$A$2:$D$200,3,FALSE)</f>
        <v>#N/A</v>
      </c>
      <c r="J36" s="63" t="s">
        <v>3</v>
      </c>
      <c r="L36" s="32"/>
    </row>
    <row r="37" spans="6:12" ht="12.75">
      <c r="F37" s="121"/>
      <c r="G37" s="66"/>
      <c r="H37" s="49" t="e">
        <f>VLOOKUP(G37,engag!$A$2:$D$200,2,FALSE)</f>
        <v>#N/A</v>
      </c>
      <c r="I37" s="80" t="e">
        <f>VLOOKUP(G37,engag!$A$2:$D$200,3,FALSE)</f>
        <v>#N/A</v>
      </c>
      <c r="J37" s="63" t="s">
        <v>3</v>
      </c>
      <c r="L37" s="32"/>
    </row>
    <row r="38" spans="6:12" ht="12.75">
      <c r="F38" s="121"/>
      <c r="G38" s="66"/>
      <c r="H38" s="49" t="e">
        <f>VLOOKUP(G38,engag!$A$2:$D$200,2,FALSE)</f>
        <v>#N/A</v>
      </c>
      <c r="I38" s="80" t="e">
        <f>VLOOKUP(G38,engag!$A$2:$D$200,3,FALSE)</f>
        <v>#N/A</v>
      </c>
      <c r="J38" s="63" t="s">
        <v>3</v>
      </c>
      <c r="L38" s="32"/>
    </row>
    <row r="39" spans="6:12" ht="12.75">
      <c r="F39" s="121"/>
      <c r="G39" s="66"/>
      <c r="H39" s="49" t="e">
        <f>VLOOKUP(G39,engag!$A$2:$D$200,2,FALSE)</f>
        <v>#N/A</v>
      </c>
      <c r="I39" s="80" t="e">
        <f>VLOOKUP(G39,engag!$A$2:$D$200,3,FALSE)</f>
        <v>#N/A</v>
      </c>
      <c r="J39" s="63" t="s">
        <v>3</v>
      </c>
      <c r="L39" s="32"/>
    </row>
    <row r="40" spans="6:12" ht="12.75">
      <c r="F40" s="121"/>
      <c r="G40" s="66"/>
      <c r="H40" s="49" t="e">
        <f>VLOOKUP(G40,engag!$A$2:$D$200,2,FALSE)</f>
        <v>#N/A</v>
      </c>
      <c r="I40" s="80" t="e">
        <f>VLOOKUP(G40,engag!$A$2:$D$200,3,FALSE)</f>
        <v>#N/A</v>
      </c>
      <c r="J40" s="63" t="s">
        <v>3</v>
      </c>
      <c r="L40" s="32"/>
    </row>
    <row r="41" spans="6:12" ht="12.75">
      <c r="F41" s="121"/>
      <c r="G41" s="66"/>
      <c r="H41" s="49" t="e">
        <f>VLOOKUP(G41,engag!$A$2:$D$200,2,FALSE)</f>
        <v>#N/A</v>
      </c>
      <c r="I41" s="80" t="e">
        <f>VLOOKUP(G41,engag!$A$2:$D$200,3,FALSE)</f>
        <v>#N/A</v>
      </c>
      <c r="J41" s="63" t="s">
        <v>3</v>
      </c>
      <c r="L41" s="32"/>
    </row>
    <row r="42" spans="6:12" ht="12.75">
      <c r="F42" s="121"/>
      <c r="G42" s="66"/>
      <c r="H42" s="49" t="e">
        <f>VLOOKUP(G42,engag!$A$2:$D$200,2,FALSE)</f>
        <v>#N/A</v>
      </c>
      <c r="I42" s="80" t="e">
        <f>VLOOKUP(G42,engag!$A$2:$D$200,3,FALSE)</f>
        <v>#N/A</v>
      </c>
      <c r="J42" s="63" t="s">
        <v>88</v>
      </c>
      <c r="L42" s="32"/>
    </row>
    <row r="43" spans="6:12" ht="12.75">
      <c r="F43" s="121"/>
      <c r="G43" s="66"/>
      <c r="H43" s="49" t="e">
        <f>VLOOKUP(G43,engag!$A$2:$D$200,2,FALSE)</f>
        <v>#N/A</v>
      </c>
      <c r="I43" s="80" t="e">
        <f>VLOOKUP(G43,engag!$A$2:$D$200,3,FALSE)</f>
        <v>#N/A</v>
      </c>
      <c r="J43" s="63" t="s">
        <v>3</v>
      </c>
      <c r="L43" s="32"/>
    </row>
    <row r="44" spans="6:12" ht="12.75">
      <c r="F44" s="121"/>
      <c r="G44" s="66"/>
      <c r="H44" s="49" t="e">
        <f>VLOOKUP(G44,engag!$A$2:$D$200,2,FALSE)</f>
        <v>#N/A</v>
      </c>
      <c r="I44" s="80" t="e">
        <f>VLOOKUP(G44,engag!$A$2:$D$200,3,FALSE)</f>
        <v>#N/A</v>
      </c>
      <c r="J44" s="63" t="s">
        <v>3</v>
      </c>
      <c r="L44" s="32"/>
    </row>
    <row r="45" spans="6:10" ht="12.75">
      <c r="F45" s="59"/>
      <c r="G45" s="81"/>
      <c r="H45" s="50" t="e">
        <f>VLOOKUP(G45,engag!$A$2:$D$200,2,FALSE)</f>
        <v>#N/A</v>
      </c>
      <c r="I45" s="82" t="e">
        <f>VLOOKUP(G45,engag!$A$2:$D$200,3,FALSE)</f>
        <v>#N/A</v>
      </c>
      <c r="J45" s="122" t="s">
        <v>3</v>
      </c>
    </row>
    <row r="46" ht="12.75">
      <c r="J46" t="s">
        <v>3</v>
      </c>
    </row>
  </sheetData>
  <sheetProtection/>
  <mergeCells count="14">
    <mergeCell ref="A1:I1"/>
    <mergeCell ref="A2:I2"/>
    <mergeCell ref="A3:I3"/>
    <mergeCell ref="A4:E4"/>
    <mergeCell ref="F4:J4"/>
    <mergeCell ref="F5:I5"/>
    <mergeCell ref="A25:D25"/>
    <mergeCell ref="A5:D5"/>
    <mergeCell ref="F18:J18"/>
    <mergeCell ref="A19:D19"/>
    <mergeCell ref="F19:J19"/>
    <mergeCell ref="A18:D18"/>
    <mergeCell ref="F11:I11"/>
    <mergeCell ref="A11:D1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L55"/>
  <sheetViews>
    <sheetView zoomScalePageLayoutView="0" workbookViewId="0" topLeftCell="A1">
      <selection activeCell="M16" sqref="M16"/>
    </sheetView>
  </sheetViews>
  <sheetFormatPr defaultColWidth="11.421875" defaultRowHeight="12.75"/>
  <cols>
    <col min="1" max="1" width="3.421875" style="9" bestFit="1" customWidth="1"/>
    <col min="2" max="2" width="4.28125" style="9" bestFit="1" customWidth="1"/>
    <col min="3" max="3" width="21.7109375" style="9" customWidth="1"/>
    <col min="4" max="4" width="16.421875" style="9" customWidth="1"/>
    <col min="5" max="6" width="3.421875" style="9" customWidth="1"/>
    <col min="7" max="7" width="4.00390625" style="9" bestFit="1" customWidth="1"/>
    <col min="8" max="8" width="22.140625" style="9" customWidth="1"/>
    <col min="9" max="9" width="16.28125" style="9" customWidth="1"/>
    <col min="10" max="10" width="3.421875" style="9" customWidth="1"/>
    <col min="11" max="16384" width="11.421875" style="9" customWidth="1"/>
  </cols>
  <sheetData>
    <row r="1" spans="1:9" ht="18.75">
      <c r="A1" s="254" t="s">
        <v>74</v>
      </c>
      <c r="B1" s="254"/>
      <c r="C1" s="254"/>
      <c r="D1" s="254"/>
      <c r="E1" s="254"/>
      <c r="F1" s="254"/>
      <c r="G1" s="254"/>
      <c r="H1" s="254"/>
      <c r="I1" s="254"/>
    </row>
    <row r="2" spans="1:9" ht="14.25">
      <c r="A2" s="255" t="s">
        <v>76</v>
      </c>
      <c r="B2" s="255"/>
      <c r="C2" s="255"/>
      <c r="D2" s="255"/>
      <c r="E2" s="255"/>
      <c r="F2" s="255"/>
      <c r="G2" s="255"/>
      <c r="H2" s="255"/>
      <c r="I2" s="255"/>
    </row>
    <row r="3" spans="1:9" ht="26.25">
      <c r="A3" s="256" t="s">
        <v>230</v>
      </c>
      <c r="B3" s="256"/>
      <c r="C3" s="256"/>
      <c r="D3" s="256"/>
      <c r="E3" s="256"/>
      <c r="F3" s="256"/>
      <c r="G3" s="256"/>
      <c r="H3" s="256"/>
      <c r="I3" s="256"/>
    </row>
    <row r="4" spans="1:10" ht="26.25">
      <c r="A4" s="249" t="s">
        <v>9</v>
      </c>
      <c r="B4" s="250"/>
      <c r="C4" s="250"/>
      <c r="D4" s="250"/>
      <c r="E4" s="251"/>
      <c r="F4" s="240" t="s">
        <v>10</v>
      </c>
      <c r="G4" s="241"/>
      <c r="H4" s="241"/>
      <c r="I4" s="241"/>
      <c r="J4" s="242"/>
    </row>
    <row r="5" spans="1:10" ht="12.75">
      <c r="A5" s="238" t="s">
        <v>91</v>
      </c>
      <c r="B5" s="239"/>
      <c r="C5" s="239"/>
      <c r="D5" s="239"/>
      <c r="E5" s="51" t="s">
        <v>11</v>
      </c>
      <c r="F5" s="238" t="s">
        <v>94</v>
      </c>
      <c r="G5" s="244"/>
      <c r="H5" s="244"/>
      <c r="I5" s="245"/>
      <c r="J5" s="10" t="s">
        <v>11</v>
      </c>
    </row>
    <row r="6" spans="1:10" ht="12.75">
      <c r="A6" s="52">
        <v>1</v>
      </c>
      <c r="B6" s="35" t="s">
        <v>3</v>
      </c>
      <c r="C6" s="45" t="str">
        <f>VLOOKUP(B6,engag!$A$2:$D$200,2,FALSE)</f>
        <v> </v>
      </c>
      <c r="D6" s="85" t="str">
        <f>VLOOKUP(B6,engag!$A$2:$D$200,3,FALSE)</f>
        <v> </v>
      </c>
      <c r="E6" s="15">
        <v>5</v>
      </c>
      <c r="F6" s="11">
        <v>1</v>
      </c>
      <c r="G6" s="47" t="s">
        <v>3</v>
      </c>
      <c r="H6" s="55" t="str">
        <f>VLOOKUP(G6,engag!$A$2:$D$200,2,FALSE)</f>
        <v> </v>
      </c>
      <c r="I6" s="56" t="str">
        <f>VLOOKUP(G6,engag!$A$2:$D$200,3,FALSE)</f>
        <v> </v>
      </c>
      <c r="J6" s="15">
        <v>5</v>
      </c>
    </row>
    <row r="7" spans="1:10" ht="12.75">
      <c r="A7" s="53">
        <v>2</v>
      </c>
      <c r="B7" s="36" t="s">
        <v>3</v>
      </c>
      <c r="C7" s="44" t="str">
        <f>VLOOKUP(B7,engag!$A$2:$D$200,2,FALSE)</f>
        <v> </v>
      </c>
      <c r="D7" s="86" t="str">
        <f>VLOOKUP(B7,engag!$A$2:$D$200,3,FALSE)</f>
        <v> </v>
      </c>
      <c r="E7" s="13">
        <v>4</v>
      </c>
      <c r="F7" s="11">
        <v>2</v>
      </c>
      <c r="G7" s="57" t="s">
        <v>3</v>
      </c>
      <c r="H7" s="19" t="str">
        <f>VLOOKUP(G7,engag!$A$2:$D$200,2,FALSE)</f>
        <v> </v>
      </c>
      <c r="I7" s="58" t="str">
        <f>VLOOKUP(G7,engag!$A$2:$D$200,3,FALSE)</f>
        <v> </v>
      </c>
      <c r="J7" s="13">
        <v>4</v>
      </c>
    </row>
    <row r="8" spans="1:10" ht="12.75">
      <c r="A8" s="53">
        <v>3</v>
      </c>
      <c r="B8" s="36"/>
      <c r="C8" s="44" t="e">
        <f>VLOOKUP(B8,engag!$A$2:$D$200,2,FALSE)</f>
        <v>#N/A</v>
      </c>
      <c r="D8" s="86" t="e">
        <f>VLOOKUP(B8,engag!$A$2:$D$200,3,FALSE)</f>
        <v>#N/A</v>
      </c>
      <c r="E8" s="13">
        <v>3</v>
      </c>
      <c r="F8" s="18">
        <v>3</v>
      </c>
      <c r="G8" s="57" t="s">
        <v>3</v>
      </c>
      <c r="H8" s="19" t="str">
        <f>VLOOKUP(G8,engag!$A$2:$D$200,2,FALSE)</f>
        <v> </v>
      </c>
      <c r="I8" s="58" t="str">
        <f>VLOOKUP(G8,engag!$A$2:$D$200,3,FALSE)</f>
        <v> </v>
      </c>
      <c r="J8" s="13">
        <v>3</v>
      </c>
    </row>
    <row r="9" spans="1:10" ht="12.75">
      <c r="A9" s="53">
        <v>4</v>
      </c>
      <c r="B9" s="36"/>
      <c r="C9" s="44" t="e">
        <f>VLOOKUP(B9,engag!$A$2:$D$200,2,FALSE)</f>
        <v>#N/A</v>
      </c>
      <c r="D9" s="86" t="e">
        <f>VLOOKUP(B9,engag!$A$2:$D$200,3,FALSE)</f>
        <v>#N/A</v>
      </c>
      <c r="E9" s="13">
        <v>2</v>
      </c>
      <c r="F9" s="18">
        <v>4</v>
      </c>
      <c r="G9" s="57" t="s">
        <v>3</v>
      </c>
      <c r="H9" s="19" t="str">
        <f>VLOOKUP(G9,engag!$A$2:$D$200,2,FALSE)</f>
        <v> </v>
      </c>
      <c r="I9" s="58" t="str">
        <f>VLOOKUP(G9,engag!$A$2:$D$200,3,FALSE)</f>
        <v> </v>
      </c>
      <c r="J9" s="13">
        <v>2</v>
      </c>
    </row>
    <row r="10" spans="1:10" ht="12.75">
      <c r="A10" s="124">
        <v>5</v>
      </c>
      <c r="B10" s="37" t="s">
        <v>3</v>
      </c>
      <c r="C10" s="43" t="str">
        <f>VLOOKUP(B10,engag!$A$2:$D$200,2,FALSE)</f>
        <v> </v>
      </c>
      <c r="D10" s="87" t="str">
        <f>VLOOKUP(B10,engag!$A$2:$D$200,3,FALSE)</f>
        <v> </v>
      </c>
      <c r="E10" s="84">
        <v>1</v>
      </c>
      <c r="F10" s="20">
        <v>5</v>
      </c>
      <c r="G10" s="88" t="s">
        <v>3</v>
      </c>
      <c r="H10" s="60" t="str">
        <f>VLOOKUP(G10,engag!$A$2:$D$200,2,FALSE)</f>
        <v> </v>
      </c>
      <c r="I10" s="61" t="str">
        <f>VLOOKUP(G10,engag!$A$2:$D$200,3,FALSE)</f>
        <v> </v>
      </c>
      <c r="J10" s="84">
        <v>1</v>
      </c>
    </row>
    <row r="11" spans="1:10" ht="12.75">
      <c r="A11" s="238" t="s">
        <v>92</v>
      </c>
      <c r="B11" s="236"/>
      <c r="C11" s="236"/>
      <c r="D11" s="237"/>
      <c r="E11" s="42" t="s">
        <v>11</v>
      </c>
      <c r="F11" s="238" t="s">
        <v>95</v>
      </c>
      <c r="G11" s="252"/>
      <c r="H11" s="252"/>
      <c r="I11" s="253"/>
      <c r="J11" s="38" t="s">
        <v>11</v>
      </c>
    </row>
    <row r="12" spans="1:10" ht="12.75">
      <c r="A12" s="52">
        <v>1</v>
      </c>
      <c r="B12" s="35" t="s">
        <v>3</v>
      </c>
      <c r="C12" s="45" t="str">
        <f>VLOOKUP(B12,engag!$A$2:$D$200,2,FALSE)</f>
        <v> </v>
      </c>
      <c r="D12" s="85" t="str">
        <f>VLOOKUP(B12,engag!$A$2:$D$200,3,FALSE)</f>
        <v> </v>
      </c>
      <c r="E12" s="15">
        <v>5</v>
      </c>
      <c r="F12" s="52">
        <v>1</v>
      </c>
      <c r="G12" s="47" t="s">
        <v>3</v>
      </c>
      <c r="H12" s="55" t="str">
        <f>VLOOKUP(G12,engag!$A$2:$D$200,2,FALSE)</f>
        <v> </v>
      </c>
      <c r="I12" s="56" t="str">
        <f>VLOOKUP(G12,engag!$A$2:$D$200,3,FALSE)</f>
        <v> </v>
      </c>
      <c r="J12" s="15">
        <v>5</v>
      </c>
    </row>
    <row r="13" spans="1:10" ht="12.75">
      <c r="A13" s="53">
        <v>2</v>
      </c>
      <c r="B13" s="36" t="s">
        <v>3</v>
      </c>
      <c r="C13" s="44" t="str">
        <f>VLOOKUP(B13,engag!$A$2:$D$200,2,FALSE)</f>
        <v> </v>
      </c>
      <c r="D13" s="86" t="str">
        <f>VLOOKUP(B13,engag!$A$2:$D$200,3,FALSE)</f>
        <v> </v>
      </c>
      <c r="E13" s="13">
        <v>4</v>
      </c>
      <c r="F13" s="53">
        <v>2</v>
      </c>
      <c r="G13" s="57" t="s">
        <v>3</v>
      </c>
      <c r="H13" s="19" t="str">
        <f>VLOOKUP(G13,engag!$A$2:$D$200,2,FALSE)</f>
        <v> </v>
      </c>
      <c r="I13" s="58" t="str">
        <f>VLOOKUP(G13,engag!$A$2:$D$200,3,FALSE)</f>
        <v> </v>
      </c>
      <c r="J13" s="13">
        <v>4</v>
      </c>
    </row>
    <row r="14" spans="1:10" ht="12.75">
      <c r="A14" s="53">
        <v>3</v>
      </c>
      <c r="B14" s="36" t="s">
        <v>3</v>
      </c>
      <c r="C14" s="44" t="str">
        <f>VLOOKUP(B14,engag!$A$2:$D$200,2,FALSE)</f>
        <v> </v>
      </c>
      <c r="D14" s="86" t="str">
        <f>VLOOKUP(B14,engag!$A$2:$D$200,3,FALSE)</f>
        <v> </v>
      </c>
      <c r="E14" s="13">
        <v>3</v>
      </c>
      <c r="F14" s="53">
        <v>3</v>
      </c>
      <c r="G14" s="57" t="s">
        <v>3</v>
      </c>
      <c r="H14" s="19" t="str">
        <f>VLOOKUP(G14,engag!$A$2:$D$200,2,FALSE)</f>
        <v> </v>
      </c>
      <c r="I14" s="58" t="str">
        <f>VLOOKUP(G14,engag!$A$2:$D$200,3,FALSE)</f>
        <v> </v>
      </c>
      <c r="J14" s="13">
        <v>3</v>
      </c>
    </row>
    <row r="15" spans="1:12" ht="12.75">
      <c r="A15" s="53">
        <v>4</v>
      </c>
      <c r="B15" s="36" t="s">
        <v>3</v>
      </c>
      <c r="C15" s="44" t="str">
        <f>VLOOKUP(B15,engag!$A$2:$D$200,2,FALSE)</f>
        <v> </v>
      </c>
      <c r="D15" s="86" t="str">
        <f>VLOOKUP(B15,engag!$A$2:$D$200,3,FALSE)</f>
        <v> </v>
      </c>
      <c r="E15" s="13">
        <v>2</v>
      </c>
      <c r="F15" s="53">
        <v>4</v>
      </c>
      <c r="G15" s="57" t="s">
        <v>3</v>
      </c>
      <c r="H15" s="19" t="str">
        <f>VLOOKUP(G15,engag!$A$2:$D$200,2,FALSE)</f>
        <v> </v>
      </c>
      <c r="I15" s="58" t="str">
        <f>VLOOKUP(G15,engag!$A$2:$D$200,3,FALSE)</f>
        <v> </v>
      </c>
      <c r="J15" s="13">
        <v>2</v>
      </c>
      <c r="L15" s="19"/>
    </row>
    <row r="16" spans="1:10" ht="12.75">
      <c r="A16" s="124">
        <v>5</v>
      </c>
      <c r="B16" s="37" t="s">
        <v>3</v>
      </c>
      <c r="C16" s="43" t="str">
        <f>VLOOKUP(B16,engag!$A$2:$D$200,2,FALSE)</f>
        <v> </v>
      </c>
      <c r="D16" s="87" t="str">
        <f>VLOOKUP(B16,engag!$A$2:$D$200,3,FALSE)</f>
        <v> </v>
      </c>
      <c r="E16" s="84">
        <v>1</v>
      </c>
      <c r="F16" s="124">
        <v>5</v>
      </c>
      <c r="G16" s="88" t="s">
        <v>3</v>
      </c>
      <c r="H16" s="60" t="str">
        <f>VLOOKUP(G16,engag!$A$2:$D$200,2,FALSE)</f>
        <v> </v>
      </c>
      <c r="I16" s="61" t="str">
        <f>VLOOKUP(G16,engag!$A$2:$D$200,3,FALSE)</f>
        <v> </v>
      </c>
      <c r="J16" s="84">
        <v>1</v>
      </c>
    </row>
    <row r="17" spans="1:5" ht="12.75">
      <c r="A17" s="238" t="s">
        <v>93</v>
      </c>
      <c r="B17" s="258"/>
      <c r="C17" s="258"/>
      <c r="D17" s="259"/>
      <c r="E17" s="42" t="s">
        <v>11</v>
      </c>
    </row>
    <row r="18" spans="1:5" ht="12.75">
      <c r="A18" s="11">
        <v>1</v>
      </c>
      <c r="B18" s="36" t="s">
        <v>3</v>
      </c>
      <c r="C18" s="44" t="str">
        <f>VLOOKUP(B18,engag!$A$2:$D$200,2,FALSE)</f>
        <v> </v>
      </c>
      <c r="D18" s="86" t="str">
        <f>VLOOKUP(B18,engag!$A$2:$D$200,3,FALSE)</f>
        <v> </v>
      </c>
      <c r="E18" s="52">
        <v>5</v>
      </c>
    </row>
    <row r="19" spans="1:5" ht="12.75">
      <c r="A19" s="11">
        <v>2</v>
      </c>
      <c r="B19" s="36" t="s">
        <v>3</v>
      </c>
      <c r="C19" s="44" t="str">
        <f>VLOOKUP(B19,engag!$A$2:$D$200,2,FALSE)</f>
        <v> </v>
      </c>
      <c r="D19" s="86" t="str">
        <f>VLOOKUP(B19,engag!$A$2:$D$200,3,FALSE)</f>
        <v> </v>
      </c>
      <c r="E19" s="53">
        <v>4</v>
      </c>
    </row>
    <row r="20" spans="1:5" ht="12.75">
      <c r="A20" s="11">
        <v>3</v>
      </c>
      <c r="B20" s="36" t="s">
        <v>3</v>
      </c>
      <c r="C20" s="44" t="str">
        <f>VLOOKUP(B20,engag!$A$2:$D$200,2,FALSE)</f>
        <v> </v>
      </c>
      <c r="D20" s="86" t="str">
        <f>VLOOKUP(B20,engag!$A$2:$D$200,3,FALSE)</f>
        <v> </v>
      </c>
      <c r="E20" s="53">
        <v>3</v>
      </c>
    </row>
    <row r="21" spans="1:5" ht="12.75">
      <c r="A21" s="11">
        <v>4</v>
      </c>
      <c r="B21" s="36" t="s">
        <v>3</v>
      </c>
      <c r="C21" s="44" t="str">
        <f>VLOOKUP(B21,engag!$A$2:$D$200,2,FALSE)</f>
        <v> </v>
      </c>
      <c r="D21" s="86" t="str">
        <f>VLOOKUP(B21,engag!$A$2:$D$200,3,FALSE)</f>
        <v> </v>
      </c>
      <c r="E21" s="53">
        <v>2</v>
      </c>
    </row>
    <row r="22" spans="1:12" ht="12.75">
      <c r="A22" s="125">
        <v>5</v>
      </c>
      <c r="B22" s="37" t="s">
        <v>3</v>
      </c>
      <c r="C22" s="43" t="str">
        <f>VLOOKUP(B22,engag!$A$2:$D$200,2,FALSE)</f>
        <v> </v>
      </c>
      <c r="D22" s="87" t="str">
        <f>VLOOKUP(B22,engag!$A$2:$D$200,3,FALSE)</f>
        <v> </v>
      </c>
      <c r="E22" s="54">
        <v>1</v>
      </c>
      <c r="L22" s="19"/>
    </row>
    <row r="23" spans="1:6" ht="12.75">
      <c r="A23" s="126"/>
      <c r="B23" s="43"/>
      <c r="C23" s="43"/>
      <c r="D23" s="43"/>
      <c r="E23" s="21"/>
      <c r="F23" s="60"/>
    </row>
    <row r="24" spans="1:10" ht="26.25">
      <c r="A24" s="249" t="s">
        <v>86</v>
      </c>
      <c r="B24" s="250"/>
      <c r="C24" s="250"/>
      <c r="D24" s="250"/>
      <c r="E24" s="251"/>
      <c r="F24" s="249" t="s">
        <v>28</v>
      </c>
      <c r="G24" s="250"/>
      <c r="H24" s="250"/>
      <c r="I24" s="250"/>
      <c r="J24" s="251"/>
    </row>
    <row r="25" spans="1:10" ht="12.75">
      <c r="A25" s="243" t="s">
        <v>96</v>
      </c>
      <c r="B25" s="239"/>
      <c r="C25" s="239"/>
      <c r="D25" s="257"/>
      <c r="E25" s="51" t="s">
        <v>11</v>
      </c>
      <c r="F25" s="11">
        <v>1</v>
      </c>
      <c r="G25" s="57"/>
      <c r="H25" s="19" t="e">
        <f>VLOOKUP(G25,engag!$A$2:$D$200,2,FALSE)</f>
        <v>#N/A</v>
      </c>
      <c r="I25" s="58" t="e">
        <f>VLOOKUP(G25,engag!$A$2:$D$200,3,FALSE)</f>
        <v>#N/A</v>
      </c>
      <c r="J25" s="130" t="s">
        <v>3</v>
      </c>
    </row>
    <row r="26" spans="1:10" ht="12.75">
      <c r="A26" s="52">
        <v>1</v>
      </c>
      <c r="B26" s="35" t="s">
        <v>3</v>
      </c>
      <c r="C26" s="45" t="str">
        <f>VLOOKUP(B26,engag!$A$2:$D$200,2,FALSE)</f>
        <v> </v>
      </c>
      <c r="D26" s="85" t="str">
        <f>VLOOKUP(B26,engag!$A$2:$D$200,3,FALSE)</f>
        <v> </v>
      </c>
      <c r="E26" s="15">
        <v>5</v>
      </c>
      <c r="F26" s="11">
        <v>2</v>
      </c>
      <c r="G26" s="57"/>
      <c r="H26" s="19" t="e">
        <f>VLOOKUP(G26,engag!$A$2:$D$200,2,FALSE)</f>
        <v>#N/A</v>
      </c>
      <c r="I26" s="58" t="e">
        <f>VLOOKUP(G26,engag!$A$2:$D$200,3,FALSE)</f>
        <v>#N/A</v>
      </c>
      <c r="J26" s="130" t="s">
        <v>3</v>
      </c>
    </row>
    <row r="27" spans="1:10" ht="12.75">
      <c r="A27" s="53">
        <v>2</v>
      </c>
      <c r="B27" s="36" t="s">
        <v>3</v>
      </c>
      <c r="C27" s="44" t="str">
        <f>VLOOKUP(B27,engag!$A$2:$D$200,2,FALSE)</f>
        <v> </v>
      </c>
      <c r="D27" s="86" t="str">
        <f>VLOOKUP(B27,engag!$A$2:$D$200,3,FALSE)</f>
        <v> </v>
      </c>
      <c r="E27" s="13">
        <v>4</v>
      </c>
      <c r="F27" s="11">
        <v>3</v>
      </c>
      <c r="G27" s="57"/>
      <c r="H27" s="19" t="e">
        <f>VLOOKUP(G27,engag!$A$2:$D$200,2,FALSE)</f>
        <v>#N/A</v>
      </c>
      <c r="I27" s="58" t="e">
        <f>VLOOKUP(G27,engag!$A$2:$D$200,3,FALSE)</f>
        <v>#N/A</v>
      </c>
      <c r="J27" s="130" t="s">
        <v>3</v>
      </c>
    </row>
    <row r="28" spans="1:10" ht="12.75">
      <c r="A28" s="53">
        <v>3</v>
      </c>
      <c r="B28" s="36" t="s">
        <v>3</v>
      </c>
      <c r="C28" s="44" t="str">
        <f>VLOOKUP(B28,engag!$A$2:$D$200,2,FALSE)</f>
        <v> </v>
      </c>
      <c r="D28" s="86" t="str">
        <f>VLOOKUP(B28,engag!$A$2:$D$200,3,FALSE)</f>
        <v> </v>
      </c>
      <c r="E28" s="13">
        <v>3</v>
      </c>
      <c r="F28" s="11">
        <v>4</v>
      </c>
      <c r="G28" s="57"/>
      <c r="H28" s="19" t="e">
        <f>VLOOKUP(G28,engag!$A$2:$D$200,2,FALSE)</f>
        <v>#N/A</v>
      </c>
      <c r="I28" s="58" t="e">
        <f>VLOOKUP(G28,engag!$A$2:$D$200,3,FALSE)</f>
        <v>#N/A</v>
      </c>
      <c r="J28" s="130" t="s">
        <v>3</v>
      </c>
    </row>
    <row r="29" spans="1:10" ht="12.75">
      <c r="A29" s="53">
        <v>4</v>
      </c>
      <c r="B29" s="36" t="s">
        <v>3</v>
      </c>
      <c r="C29" s="44" t="str">
        <f>VLOOKUP(B29,engag!$A$2:$D$200,2,FALSE)</f>
        <v> </v>
      </c>
      <c r="D29" s="86" t="str">
        <f>VLOOKUP(B29,engag!$A$2:$D$200,3,FALSE)</f>
        <v> </v>
      </c>
      <c r="E29" s="13">
        <v>2</v>
      </c>
      <c r="F29" s="11">
        <v>5</v>
      </c>
      <c r="G29" s="57"/>
      <c r="H29" s="19" t="e">
        <f>VLOOKUP(G29,engag!$A$2:$D$200,2,FALSE)</f>
        <v>#N/A</v>
      </c>
      <c r="I29" s="58" t="e">
        <f>VLOOKUP(G29,engag!$A$2:$D$200,3,FALSE)</f>
        <v>#N/A</v>
      </c>
      <c r="J29" s="130" t="s">
        <v>3</v>
      </c>
    </row>
    <row r="30" spans="1:10" ht="12.75">
      <c r="A30" s="124">
        <v>5</v>
      </c>
      <c r="B30" s="37" t="s">
        <v>3</v>
      </c>
      <c r="C30" s="43" t="str">
        <f>VLOOKUP(B30,engag!$A$2:$D$200,2,FALSE)</f>
        <v> </v>
      </c>
      <c r="D30" s="87" t="str">
        <f>VLOOKUP(B30,engag!$A$2:$D$200,3,FALSE)</f>
        <v> </v>
      </c>
      <c r="E30" s="84">
        <v>1</v>
      </c>
      <c r="F30" s="11">
        <v>6</v>
      </c>
      <c r="G30" s="57"/>
      <c r="H30" s="19" t="e">
        <f>VLOOKUP(G30,engag!$A$2:$D$200,2,FALSE)</f>
        <v>#N/A</v>
      </c>
      <c r="I30" s="58" t="e">
        <f>VLOOKUP(G30,engag!$A$2:$D$200,3,FALSE)</f>
        <v>#N/A</v>
      </c>
      <c r="J30" s="130" t="s">
        <v>3</v>
      </c>
    </row>
    <row r="31" spans="1:10" ht="12.75">
      <c r="A31" s="235" t="s">
        <v>97</v>
      </c>
      <c r="B31" s="236"/>
      <c r="C31" s="236"/>
      <c r="D31" s="237"/>
      <c r="E31" s="42" t="s">
        <v>11</v>
      </c>
      <c r="F31" s="11">
        <v>7</v>
      </c>
      <c r="G31" s="57"/>
      <c r="H31" s="19" t="e">
        <f>VLOOKUP(G31,engag!$A$2:$D$200,2,FALSE)</f>
        <v>#N/A</v>
      </c>
      <c r="I31" s="58" t="e">
        <f>VLOOKUP(G31,engag!$A$2:$D$200,3,FALSE)</f>
        <v>#N/A</v>
      </c>
      <c r="J31" s="130" t="s">
        <v>3</v>
      </c>
    </row>
    <row r="32" spans="1:10" ht="12.75">
      <c r="A32" s="52">
        <v>1</v>
      </c>
      <c r="B32" s="35" t="s">
        <v>3</v>
      </c>
      <c r="C32" s="45" t="str">
        <f>VLOOKUP(B32,engag!$A$2:$D$200,2,FALSE)</f>
        <v> </v>
      </c>
      <c r="D32" s="85" t="str">
        <f>VLOOKUP(B32,engag!$A$2:$D$200,3,FALSE)</f>
        <v> </v>
      </c>
      <c r="E32" s="15">
        <v>5</v>
      </c>
      <c r="F32" s="11">
        <v>8</v>
      </c>
      <c r="G32" s="57" t="s">
        <v>3</v>
      </c>
      <c r="H32" s="19" t="str">
        <f>VLOOKUP(G32,engag!$A$2:$D$200,2,FALSE)</f>
        <v> </v>
      </c>
      <c r="I32" s="58" t="str">
        <f>VLOOKUP(G32,engag!$A$2:$D$200,3,FALSE)</f>
        <v> </v>
      </c>
      <c r="J32" s="130" t="s">
        <v>3</v>
      </c>
    </row>
    <row r="33" spans="1:10" ht="12.75">
      <c r="A33" s="53">
        <v>2</v>
      </c>
      <c r="B33" s="36" t="s">
        <v>3</v>
      </c>
      <c r="C33" s="44" t="str">
        <f>VLOOKUP(B33,engag!$A$2:$D$200,2,FALSE)</f>
        <v> </v>
      </c>
      <c r="D33" s="86" t="str">
        <f>VLOOKUP(B33,engag!$A$2:$D$200,3,FALSE)</f>
        <v> </v>
      </c>
      <c r="E33" s="13">
        <v>4</v>
      </c>
      <c r="F33" s="11">
        <v>9</v>
      </c>
      <c r="G33" s="57"/>
      <c r="H33" s="19" t="e">
        <f>VLOOKUP(G33,engag!$A$2:$D$200,2,FALSE)</f>
        <v>#N/A</v>
      </c>
      <c r="I33" s="58" t="e">
        <f>VLOOKUP(G33,engag!$A$2:$D$200,3,FALSE)</f>
        <v>#N/A</v>
      </c>
      <c r="J33" s="130" t="s">
        <v>3</v>
      </c>
    </row>
    <row r="34" spans="1:10" ht="12.75">
      <c r="A34" s="53">
        <v>3</v>
      </c>
      <c r="B34" s="36" t="s">
        <v>3</v>
      </c>
      <c r="C34" s="44" t="str">
        <f>VLOOKUP(B34,engag!$A$2:$D$200,2,FALSE)</f>
        <v> </v>
      </c>
      <c r="D34" s="86" t="str">
        <f>VLOOKUP(B34,engag!$A$2:$D$200,3,FALSE)</f>
        <v> </v>
      </c>
      <c r="E34" s="13">
        <v>3</v>
      </c>
      <c r="F34" s="11">
        <v>10</v>
      </c>
      <c r="G34" s="57"/>
      <c r="H34" s="19" t="e">
        <f>VLOOKUP(G34,engag!$A$2:$D$200,2,FALSE)</f>
        <v>#N/A</v>
      </c>
      <c r="I34" s="58" t="e">
        <f>VLOOKUP(G34,engag!$A$2:$D$200,3,FALSE)</f>
        <v>#N/A</v>
      </c>
      <c r="J34" s="130" t="s">
        <v>3</v>
      </c>
    </row>
    <row r="35" spans="1:10" ht="12.75">
      <c r="A35" s="53">
        <v>4</v>
      </c>
      <c r="B35" s="36" t="s">
        <v>3</v>
      </c>
      <c r="C35" s="44" t="str">
        <f>VLOOKUP(B35,engag!$A$2:$D$200,2,FALSE)</f>
        <v> </v>
      </c>
      <c r="D35" s="86" t="str">
        <f>VLOOKUP(B35,engag!$A$2:$D$200,3,FALSE)</f>
        <v> </v>
      </c>
      <c r="E35" s="13">
        <v>2</v>
      </c>
      <c r="F35" s="11">
        <v>11</v>
      </c>
      <c r="G35" s="57"/>
      <c r="H35" s="19" t="e">
        <f>VLOOKUP(G35,engag!$A$2:$D$200,2,FALSE)</f>
        <v>#N/A</v>
      </c>
      <c r="I35" s="58" t="e">
        <f>VLOOKUP(G35,engag!$A$2:$D$200,3,FALSE)</f>
        <v>#N/A</v>
      </c>
      <c r="J35" s="130" t="s">
        <v>3</v>
      </c>
    </row>
    <row r="36" spans="1:10" ht="12.75">
      <c r="A36" s="54">
        <v>5</v>
      </c>
      <c r="B36" s="37" t="s">
        <v>3</v>
      </c>
      <c r="C36" s="43" t="str">
        <f>VLOOKUP(B36,engag!$A$2:$D$200,2,FALSE)</f>
        <v> </v>
      </c>
      <c r="D36" s="87" t="str">
        <f>VLOOKUP(B36,engag!$A$2:$D$200,3,FALSE)</f>
        <v> </v>
      </c>
      <c r="E36" s="84">
        <v>1</v>
      </c>
      <c r="F36" s="11">
        <v>12</v>
      </c>
      <c r="G36" s="57"/>
      <c r="H36" s="19" t="e">
        <f>VLOOKUP(G36,engag!$A$2:$D$200,2,FALSE)</f>
        <v>#N/A</v>
      </c>
      <c r="I36" s="58" t="e">
        <f>VLOOKUP(G36,engag!$A$2:$D$200,3,FALSE)</f>
        <v>#N/A</v>
      </c>
      <c r="J36" s="130" t="s">
        <v>3</v>
      </c>
    </row>
    <row r="37" spans="1:10" ht="12.75">
      <c r="A37" s="235" t="s">
        <v>98</v>
      </c>
      <c r="B37" s="236"/>
      <c r="C37" s="236"/>
      <c r="D37" s="237"/>
      <c r="E37" s="42" t="s">
        <v>11</v>
      </c>
      <c r="F37" s="11">
        <v>13</v>
      </c>
      <c r="G37" s="57"/>
      <c r="H37" s="19" t="e">
        <f>VLOOKUP(G37,engag!$A$2:$D$200,2,FALSE)</f>
        <v>#N/A</v>
      </c>
      <c r="I37" s="58" t="e">
        <f>VLOOKUP(G37,engag!$A$2:$D$200,3,FALSE)</f>
        <v>#N/A</v>
      </c>
      <c r="J37" s="130" t="s">
        <v>3</v>
      </c>
    </row>
    <row r="38" spans="1:10" ht="12.75">
      <c r="A38" s="127">
        <v>1</v>
      </c>
      <c r="B38" s="35" t="s">
        <v>3</v>
      </c>
      <c r="C38" s="45" t="str">
        <f>VLOOKUP(B38,engag!$A$2:$D$200,2,FALSE)</f>
        <v> </v>
      </c>
      <c r="D38" s="85" t="str">
        <f>VLOOKUP(B38,engag!$A$2:$D$200,3,FALSE)</f>
        <v> </v>
      </c>
      <c r="E38" s="15">
        <v>5</v>
      </c>
      <c r="F38" s="11">
        <v>14</v>
      </c>
      <c r="G38" s="57"/>
      <c r="H38" s="19" t="e">
        <f>VLOOKUP(G38,engag!$A$2:$D$200,2,FALSE)</f>
        <v>#N/A</v>
      </c>
      <c r="I38" s="58" t="e">
        <f>VLOOKUP(G38,engag!$A$2:$D$200,3,FALSE)</f>
        <v>#N/A</v>
      </c>
      <c r="J38" s="130" t="s">
        <v>3</v>
      </c>
    </row>
    <row r="39" spans="1:10" ht="12.75">
      <c r="A39" s="128">
        <v>2</v>
      </c>
      <c r="B39" s="36" t="s">
        <v>3</v>
      </c>
      <c r="C39" s="44" t="str">
        <f>VLOOKUP(B39,engag!$A$2:$D$200,2,FALSE)</f>
        <v> </v>
      </c>
      <c r="D39" s="86" t="str">
        <f>VLOOKUP(B39,engag!$A$2:$D$200,3,FALSE)</f>
        <v> </v>
      </c>
      <c r="E39" s="13">
        <v>4</v>
      </c>
      <c r="F39" s="11">
        <v>15</v>
      </c>
      <c r="G39" s="57"/>
      <c r="H39" s="19" t="e">
        <f>VLOOKUP(G39,engag!$A$2:$D$200,2,FALSE)</f>
        <v>#N/A</v>
      </c>
      <c r="I39" s="58" t="e">
        <f>VLOOKUP(G39,engag!$A$2:$D$200,3,FALSE)</f>
        <v>#N/A</v>
      </c>
      <c r="J39" s="130" t="s">
        <v>3</v>
      </c>
    </row>
    <row r="40" spans="1:10" ht="12.75">
      <c r="A40" s="128">
        <v>3</v>
      </c>
      <c r="B40" s="36" t="s">
        <v>3</v>
      </c>
      <c r="C40" s="44" t="str">
        <f>VLOOKUP(B40,engag!$A$2:$D$200,2,FALSE)</f>
        <v> </v>
      </c>
      <c r="D40" s="86" t="str">
        <f>VLOOKUP(B40,engag!$A$2:$D$200,3,FALSE)</f>
        <v> </v>
      </c>
      <c r="E40" s="13">
        <v>3</v>
      </c>
      <c r="F40" s="11">
        <v>16</v>
      </c>
      <c r="G40" s="57"/>
      <c r="H40" s="19" t="e">
        <f>VLOOKUP(G40,engag!$A$2:$D$200,2,FALSE)</f>
        <v>#N/A</v>
      </c>
      <c r="I40" s="58" t="e">
        <f>VLOOKUP(G40,engag!$A$2:$D$200,3,FALSE)</f>
        <v>#N/A</v>
      </c>
      <c r="J40" s="130" t="s">
        <v>3</v>
      </c>
    </row>
    <row r="41" spans="1:10" ht="12.75">
      <c r="A41" s="128">
        <v>4</v>
      </c>
      <c r="B41" s="36" t="s">
        <v>3</v>
      </c>
      <c r="C41" s="44" t="str">
        <f>VLOOKUP(B41,engag!$A$2:$D$200,2,FALSE)</f>
        <v> </v>
      </c>
      <c r="D41" s="86" t="str">
        <f>VLOOKUP(B41,engag!$A$2:$D$200,3,FALSE)</f>
        <v> </v>
      </c>
      <c r="E41" s="13">
        <v>2</v>
      </c>
      <c r="F41" s="11">
        <v>17</v>
      </c>
      <c r="G41" s="57"/>
      <c r="H41" s="19" t="e">
        <f>VLOOKUP(G41,engag!$A$2:$D$200,2,FALSE)</f>
        <v>#N/A</v>
      </c>
      <c r="I41" s="58" t="e">
        <f>VLOOKUP(G41,engag!$A$2:$D$200,3,FALSE)</f>
        <v>#N/A</v>
      </c>
      <c r="J41" s="130" t="s">
        <v>3</v>
      </c>
    </row>
    <row r="42" spans="1:10" ht="12.75">
      <c r="A42" s="129">
        <v>5</v>
      </c>
      <c r="B42" s="37" t="s">
        <v>3</v>
      </c>
      <c r="C42" s="43" t="str">
        <f>VLOOKUP(B42,engag!$A$2:$D$200,2,FALSE)</f>
        <v> </v>
      </c>
      <c r="D42" s="87" t="str">
        <f>VLOOKUP(B42,engag!$A$2:$D$200,3,FALSE)</f>
        <v> </v>
      </c>
      <c r="E42" s="17">
        <v>1</v>
      </c>
      <c r="F42" s="11">
        <v>18</v>
      </c>
      <c r="G42" s="57"/>
      <c r="H42" s="19" t="e">
        <f>VLOOKUP(G42,engag!$A$2:$D$200,2,FALSE)</f>
        <v>#N/A</v>
      </c>
      <c r="I42" s="58" t="e">
        <f>VLOOKUP(G42,engag!$A$2:$D$200,3,FALSE)</f>
        <v>#N/A</v>
      </c>
      <c r="J42" s="130" t="s">
        <v>3</v>
      </c>
    </row>
    <row r="43" spans="6:10" ht="12.75">
      <c r="F43" s="11">
        <v>19</v>
      </c>
      <c r="G43" s="57"/>
      <c r="H43" s="19" t="e">
        <f>VLOOKUP(G43,engag!$A$2:$D$200,2,FALSE)</f>
        <v>#N/A</v>
      </c>
      <c r="I43" s="58" t="e">
        <f>VLOOKUP(G43,engag!$A$2:$D$200,3,FALSE)</f>
        <v>#N/A</v>
      </c>
      <c r="J43" s="130" t="s">
        <v>3</v>
      </c>
    </row>
    <row r="44" spans="6:10" ht="12.75">
      <c r="F44" s="11">
        <v>20</v>
      </c>
      <c r="G44" s="57"/>
      <c r="H44" s="19" t="e">
        <f>VLOOKUP(G44,engag!$A$2:$D$200,2,FALSE)</f>
        <v>#N/A</v>
      </c>
      <c r="I44" s="58" t="e">
        <f>VLOOKUP(G44,engag!$A$2:$D$200,3,FALSE)</f>
        <v>#N/A</v>
      </c>
      <c r="J44" s="130" t="s">
        <v>3</v>
      </c>
    </row>
    <row r="45" spans="6:10" ht="12.75">
      <c r="F45" s="11">
        <v>21</v>
      </c>
      <c r="G45" s="57"/>
      <c r="H45" s="19" t="e">
        <f>VLOOKUP(G45,engag!$A$2:$D$200,2,FALSE)</f>
        <v>#N/A</v>
      </c>
      <c r="I45" s="58" t="e">
        <f>VLOOKUP(G45,engag!$A$2:$D$200,3,FALSE)</f>
        <v>#N/A</v>
      </c>
      <c r="J45" s="130" t="s">
        <v>3</v>
      </c>
    </row>
    <row r="46" spans="6:10" ht="12.75">
      <c r="F46" s="11">
        <v>22</v>
      </c>
      <c r="G46" s="57"/>
      <c r="H46" s="19" t="e">
        <f>VLOOKUP(G46,engag!$A$2:$D$200,2,FALSE)</f>
        <v>#N/A</v>
      </c>
      <c r="I46" s="58" t="e">
        <f>VLOOKUP(G46,engag!$A$2:$D$200,3,FALSE)</f>
        <v>#N/A</v>
      </c>
      <c r="J46" s="130" t="s">
        <v>3</v>
      </c>
    </row>
    <row r="47" spans="6:10" ht="12.75">
      <c r="F47" s="11">
        <v>23</v>
      </c>
      <c r="G47" s="57"/>
      <c r="H47" s="19" t="e">
        <f>VLOOKUP(G47,engag!$A$2:$D$200,2,FALSE)</f>
        <v>#N/A</v>
      </c>
      <c r="I47" s="58" t="e">
        <f>VLOOKUP(G47,engag!$A$2:$D$200,3,FALSE)</f>
        <v>#N/A</v>
      </c>
      <c r="J47" s="130" t="s">
        <v>3</v>
      </c>
    </row>
    <row r="48" spans="6:10" ht="12.75">
      <c r="F48" s="11">
        <v>24</v>
      </c>
      <c r="G48" s="57"/>
      <c r="H48" s="19" t="e">
        <f>VLOOKUP(G48,engag!$A$2:$D$200,2,FALSE)</f>
        <v>#N/A</v>
      </c>
      <c r="I48" s="58" t="e">
        <f>VLOOKUP(G48,engag!$A$2:$D$200,3,FALSE)</f>
        <v>#N/A</v>
      </c>
      <c r="J48" s="130" t="s">
        <v>3</v>
      </c>
    </row>
    <row r="49" spans="6:10" ht="12.75">
      <c r="F49" s="11">
        <v>25</v>
      </c>
      <c r="G49" s="57"/>
      <c r="H49" s="19" t="e">
        <f>VLOOKUP(G49,engag!$A$2:$D$200,2,FALSE)</f>
        <v>#N/A</v>
      </c>
      <c r="I49" s="58" t="e">
        <f>VLOOKUP(G49,engag!$A$2:$D$200,3,FALSE)</f>
        <v>#N/A</v>
      </c>
      <c r="J49" s="130" t="s">
        <v>3</v>
      </c>
    </row>
    <row r="50" spans="6:10" ht="12.75">
      <c r="F50" s="11">
        <v>26</v>
      </c>
      <c r="G50" s="57"/>
      <c r="H50" s="19" t="e">
        <f>VLOOKUP(G50,engag!$A$2:$D$200,2,FALSE)</f>
        <v>#N/A</v>
      </c>
      <c r="I50" s="58" t="e">
        <f>VLOOKUP(G50,engag!$A$2:$D$200,3,FALSE)</f>
        <v>#N/A</v>
      </c>
      <c r="J50" s="130" t="s">
        <v>3</v>
      </c>
    </row>
    <row r="51" spans="6:10" ht="12.75">
      <c r="F51" s="11">
        <v>27</v>
      </c>
      <c r="G51" s="57"/>
      <c r="H51" s="19" t="e">
        <f>VLOOKUP(G51,engag!$A$2:$D$200,2,FALSE)</f>
        <v>#N/A</v>
      </c>
      <c r="I51" s="58" t="e">
        <f>VLOOKUP(G51,engag!$A$2:$D$200,3,FALSE)</f>
        <v>#N/A</v>
      </c>
      <c r="J51" s="130" t="s">
        <v>3</v>
      </c>
    </row>
    <row r="52" spans="6:10" ht="12.75">
      <c r="F52" s="11">
        <v>28</v>
      </c>
      <c r="G52" s="57"/>
      <c r="H52" s="19" t="e">
        <f>VLOOKUP(G52,engag!$A$2:$D$200,2,FALSE)</f>
        <v>#N/A</v>
      </c>
      <c r="I52" s="58" t="e">
        <f>VLOOKUP(G52,engag!$A$2:$D$200,3,FALSE)</f>
        <v>#N/A</v>
      </c>
      <c r="J52" s="130" t="s">
        <v>3</v>
      </c>
    </row>
    <row r="53" spans="6:10" ht="12.75">
      <c r="F53" s="11">
        <v>29</v>
      </c>
      <c r="G53" s="57"/>
      <c r="H53" s="19" t="e">
        <f>VLOOKUP(G53,engag!$A$2:$D$200,2,FALSE)</f>
        <v>#N/A</v>
      </c>
      <c r="I53" s="58" t="e">
        <f>VLOOKUP(G53,engag!$A$2:$D$200,3,FALSE)</f>
        <v>#N/A</v>
      </c>
      <c r="J53" s="130" t="s">
        <v>3</v>
      </c>
    </row>
    <row r="54" spans="6:10" ht="12.75">
      <c r="F54" s="11">
        <v>30</v>
      </c>
      <c r="G54" s="57" t="s">
        <v>3</v>
      </c>
      <c r="H54" s="19" t="str">
        <f>VLOOKUP(G54,engag!$A$2:$D$200,2,FALSE)</f>
        <v> </v>
      </c>
      <c r="I54" s="58" t="str">
        <f>VLOOKUP(G54,engag!$A$2:$D$200,3,FALSE)</f>
        <v> </v>
      </c>
      <c r="J54" s="130" t="s">
        <v>3</v>
      </c>
    </row>
    <row r="55" spans="6:10" ht="12.75">
      <c r="F55" s="11">
        <v>31</v>
      </c>
      <c r="G55" s="57"/>
      <c r="H55" s="19" t="e">
        <f>VLOOKUP(G55,engag!$A$2:$D$200,2,FALSE)</f>
        <v>#N/A</v>
      </c>
      <c r="I55" s="58" t="e">
        <f>VLOOKUP(G55,engag!$A$2:$D$200,3,FALSE)</f>
        <v>#N/A</v>
      </c>
      <c r="J55" s="130" t="s">
        <v>3</v>
      </c>
    </row>
  </sheetData>
  <sheetProtection/>
  <mergeCells count="15">
    <mergeCell ref="A25:D25"/>
    <mergeCell ref="A31:D31"/>
    <mergeCell ref="A37:D37"/>
    <mergeCell ref="A17:D17"/>
    <mergeCell ref="A24:E24"/>
    <mergeCell ref="F24:J24"/>
    <mergeCell ref="A11:D11"/>
    <mergeCell ref="F11:I11"/>
    <mergeCell ref="A1:I1"/>
    <mergeCell ref="A2:I2"/>
    <mergeCell ref="A3:I3"/>
    <mergeCell ref="A4:E4"/>
    <mergeCell ref="F4:J4"/>
    <mergeCell ref="A5:D5"/>
    <mergeCell ref="F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M58"/>
  <sheetViews>
    <sheetView zoomScalePageLayoutView="0" workbookViewId="0" topLeftCell="A1">
      <selection activeCell="A4" sqref="A4:L4"/>
    </sheetView>
  </sheetViews>
  <sheetFormatPr defaultColWidth="11.421875" defaultRowHeight="12.75"/>
  <cols>
    <col min="1" max="1" width="4.57421875" style="1" customWidth="1"/>
    <col min="2" max="2" width="3.57421875" style="1" bestFit="1" customWidth="1"/>
    <col min="3" max="3" width="17.7109375" style="2" customWidth="1"/>
    <col min="4" max="4" width="12.8515625" style="1" bestFit="1" customWidth="1"/>
    <col min="5" max="5" width="4.28125" style="1" bestFit="1" customWidth="1"/>
    <col min="6" max="6" width="7.00390625" style="1" bestFit="1" customWidth="1"/>
    <col min="7" max="7" width="1.28515625" style="1" customWidth="1"/>
    <col min="8" max="8" width="4.57421875" style="2" customWidth="1"/>
    <col min="9" max="9" width="3.57421875" style="2" customWidth="1"/>
    <col min="10" max="10" width="17.7109375" style="2" customWidth="1"/>
    <col min="11" max="11" width="12.8515625" style="1" customWidth="1"/>
    <col min="12" max="12" width="4.421875" style="2" bestFit="1" customWidth="1"/>
    <col min="13" max="13" width="7.00390625" style="2" customWidth="1"/>
    <col min="14" max="16384" width="11.421875" style="2" customWidth="1"/>
  </cols>
  <sheetData>
    <row r="1" ht="12"/>
    <row r="2" spans="1:12" ht="18">
      <c r="A2" s="226" t="s">
        <v>71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ht="15">
      <c r="A3" s="227" t="s">
        <v>77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ht="12.75">
      <c r="A4" s="228" t="s">
        <v>231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13" s="26" customFormat="1" ht="12.75" customHeight="1">
      <c r="A5" s="68" t="s">
        <v>4</v>
      </c>
      <c r="B5" s="27" t="s">
        <v>1</v>
      </c>
      <c r="C5" s="27" t="s">
        <v>2</v>
      </c>
      <c r="D5" s="27" t="s">
        <v>0</v>
      </c>
      <c r="E5" s="27" t="s">
        <v>14</v>
      </c>
      <c r="F5" s="27" t="s">
        <v>5</v>
      </c>
      <c r="G5" s="78"/>
      <c r="H5" s="68" t="s">
        <v>4</v>
      </c>
      <c r="I5" s="27" t="s">
        <v>1</v>
      </c>
      <c r="J5" s="27" t="s">
        <v>2</v>
      </c>
      <c r="K5" s="27" t="s">
        <v>0</v>
      </c>
      <c r="L5" s="27" t="s">
        <v>14</v>
      </c>
      <c r="M5" s="27" t="s">
        <v>5</v>
      </c>
    </row>
    <row r="6" spans="1:13" s="131" customFormat="1" ht="13.5" customHeight="1">
      <c r="A6" s="167">
        <v>1</v>
      </c>
      <c r="B6" s="158">
        <f>VLOOKUP(A6,Calcgeneral!$B$1:$J$200,2,FALSE)</f>
        <v>5</v>
      </c>
      <c r="C6" s="159" t="str">
        <f>VLOOKUP(B6,Calcgeneral!$C$2:$K$200,2,FALSE)</f>
        <v>Yohan TRIMOULET</v>
      </c>
      <c r="D6" s="159" t="str">
        <f>VLOOKUP(B6,Calcgeneral!$C$2:$K$200,3,FALSE)</f>
        <v>ACCRO VELO (47)</v>
      </c>
      <c r="E6" s="160">
        <f>VLOOKUP(B6,engag!$A$1:$D$200,4,FALSE)</f>
        <v>1</v>
      </c>
      <c r="F6" s="161" t="e">
        <f>VLOOKUP(B6,Calcgeneral!$C$2:$U$200,6,FALSE)</f>
        <v>#N/A</v>
      </c>
      <c r="G6" s="168"/>
      <c r="H6" s="169">
        <v>53</v>
      </c>
      <c r="I6" s="158">
        <f>VLOOKUP(H6,Calcgeneral!$B$1:$J$200,2,FALSE)</f>
        <v>84</v>
      </c>
      <c r="J6" s="159" t="str">
        <f>VLOOKUP(I6,Calcgeneral!$C$2:$K$200,2,FALSE)</f>
        <v>Roman TURROQUES</v>
      </c>
      <c r="K6" s="159" t="str">
        <f>VLOOKUP(I6,Calcgeneral!$C$2:$K$200,3,FALSE)</f>
        <v>AS VILLEMUR CYCLISME (31)</v>
      </c>
      <c r="L6" s="160">
        <f>VLOOKUP(I6,engag!$A$1:$D$200,4,FALSE)</f>
        <v>1</v>
      </c>
      <c r="M6" s="211" t="e">
        <f>VLOOKUP(I6,Calcgeneral!$C$2:$U$200,13,FALSE)</f>
        <v>#N/A</v>
      </c>
    </row>
    <row r="7" spans="1:13" s="132" customFormat="1" ht="13.5" customHeight="1">
      <c r="A7" s="170">
        <v>2</v>
      </c>
      <c r="B7" s="162">
        <f>VLOOKUP(A7,Calcgeneral!$B$1:$J$200,2,FALSE)</f>
        <v>23</v>
      </c>
      <c r="C7" s="163" t="str">
        <f>VLOOKUP(B7,Calcgeneral!$C$2:$K$200,2,FALSE)</f>
        <v>Romain BAZALGETTE</v>
      </c>
      <c r="D7" s="163" t="str">
        <f>VLOOKUP(B7,Calcgeneral!$C$2:$K$200,3,FALSE)</f>
        <v>FIRSTEAM (64)</v>
      </c>
      <c r="E7" s="164">
        <f>VLOOKUP(B7,engag!$A$1:$D$200,4,FALSE)</f>
        <v>1</v>
      </c>
      <c r="F7" s="210" t="e">
        <f>VLOOKUP(B7,Calcgeneral!$C$2:$U$200,13,FALSE)</f>
        <v>#N/A</v>
      </c>
      <c r="G7" s="171"/>
      <c r="H7" s="172">
        <v>54</v>
      </c>
      <c r="I7" s="162">
        <f>VLOOKUP(H7,Calcgeneral!$B$1:$J$200,2,FALSE)</f>
        <v>89</v>
      </c>
      <c r="J7" s="163" t="str">
        <f>VLOOKUP(I7,Calcgeneral!$C$2:$K$200,2,FALSE)</f>
        <v>Jacques FALLIERO</v>
      </c>
      <c r="K7" s="163" t="str">
        <f>VLOOKUP(I7,Calcgeneral!$C$2:$K$200,3,FALSE)</f>
        <v>UV LOURDES (65)</v>
      </c>
      <c r="L7" s="164">
        <f>VLOOKUP(I7,engag!$A$1:$D$200,4,FALSE)</f>
        <v>1</v>
      </c>
      <c r="M7" s="210" t="e">
        <f>VLOOKUP(I7,Calcgeneral!$C$2:$U$200,13,FALSE)</f>
        <v>#N/A</v>
      </c>
    </row>
    <row r="8" spans="1:13" s="132" customFormat="1" ht="13.5" customHeight="1">
      <c r="A8" s="170">
        <v>3</v>
      </c>
      <c r="B8" s="162">
        <f>VLOOKUP(A8,Calcgeneral!$B$1:$J$200,2,FALSE)</f>
        <v>4</v>
      </c>
      <c r="C8" s="163" t="str">
        <f>VLOOKUP(B8,Calcgeneral!$C$2:$K$200,2,FALSE)</f>
        <v>Jérémie SOUTON</v>
      </c>
      <c r="D8" s="163" t="str">
        <f>VLOOKUP(B8,Calcgeneral!$C$2:$K$200,3,FALSE)</f>
        <v>ACCRO VELO (47)</v>
      </c>
      <c r="E8" s="164">
        <f>VLOOKUP(B8,engag!$A$1:$D$200,4,FALSE)</f>
        <v>1</v>
      </c>
      <c r="F8" s="210" t="e">
        <f>VLOOKUP(B8,Calcgeneral!$C$2:$U$200,13,FALSE)</f>
        <v>#N/A</v>
      </c>
      <c r="G8" s="171"/>
      <c r="H8" s="173">
        <v>55</v>
      </c>
      <c r="I8" s="162">
        <f>VLOOKUP(H8,Calcgeneral!$B$1:$J$200,2,FALSE)</f>
        <v>96</v>
      </c>
      <c r="J8" s="163" t="str">
        <f>VLOOKUP(I8,Calcgeneral!$C$2:$K$200,2,FALSE)</f>
        <v>Franck VERNIS</v>
      </c>
      <c r="K8" s="163" t="str">
        <f>VLOOKUP(I8,Calcgeneral!$C$2:$K$200,3,FALSE)</f>
        <v>EST BEARN CYCLOSPORT (64)</v>
      </c>
      <c r="L8" s="164">
        <f>VLOOKUP(I8,engag!$A$1:$D$200,4,FALSE)</f>
        <v>1</v>
      </c>
      <c r="M8" s="210" t="e">
        <f>VLOOKUP(I8,Calcgeneral!$C$2:$U$200,13,FALSE)</f>
        <v>#N/A</v>
      </c>
    </row>
    <row r="9" spans="1:13" s="132" customFormat="1" ht="13.5" customHeight="1">
      <c r="A9" s="170">
        <v>4</v>
      </c>
      <c r="B9" s="162">
        <f>VLOOKUP(A9,Calcgeneral!$B$1:$J$200,2,FALSE)</f>
        <v>77</v>
      </c>
      <c r="C9" s="163" t="str">
        <f>VLOOKUP(B9,Calcgeneral!$C$2:$K$200,2,FALSE)</f>
        <v>Nicolas MARTIN</v>
      </c>
      <c r="D9" s="163" t="str">
        <f>VLOOKUP(B9,Calcgeneral!$C$2:$K$200,3,FALSE)</f>
        <v>LE FOUSSERET (31)</v>
      </c>
      <c r="E9" s="164">
        <f>VLOOKUP(B9,engag!$A$1:$D$200,4,FALSE)</f>
        <v>1</v>
      </c>
      <c r="F9" s="210" t="e">
        <f>VLOOKUP(B9,Calcgeneral!$C$2:$U$200,13,FALSE)</f>
        <v>#N/A</v>
      </c>
      <c r="G9" s="171"/>
      <c r="H9" s="172">
        <v>56</v>
      </c>
      <c r="I9" s="162">
        <f>VLOOKUP(H9,Calcgeneral!$B$1:$J$200,2,FALSE)</f>
        <v>13</v>
      </c>
      <c r="J9" s="163" t="str">
        <f>VLOOKUP(I9,Calcgeneral!$C$2:$K$200,2,FALSE)</f>
        <v>Sylvain LAFORE</v>
      </c>
      <c r="K9" s="163" t="str">
        <f>VLOOKUP(I9,Calcgeneral!$C$2:$K$200,3,FALSE)</f>
        <v>ACMO  (87)</v>
      </c>
      <c r="L9" s="164">
        <f>VLOOKUP(I9,engag!$A$1:$D$200,4,FALSE)</f>
        <v>1</v>
      </c>
      <c r="M9" s="210" t="e">
        <f>VLOOKUP(I9,Calcgeneral!$C$2:$U$200,13,FALSE)</f>
        <v>#N/A</v>
      </c>
    </row>
    <row r="10" spans="1:13" s="132" customFormat="1" ht="13.5" customHeight="1">
      <c r="A10" s="170">
        <v>5</v>
      </c>
      <c r="B10" s="162">
        <f>VLOOKUP(A10,Calcgeneral!$B$1:$J$200,2,FALSE)</f>
        <v>11</v>
      </c>
      <c r="C10" s="163" t="str">
        <f>VLOOKUP(B10,Calcgeneral!$C$2:$K$200,2,FALSE)</f>
        <v>Nicolas BASTIEN</v>
      </c>
      <c r="D10" s="163" t="str">
        <f>VLOOKUP(B10,Calcgeneral!$C$2:$K$200,3,FALSE)</f>
        <v>ACMO  (87)</v>
      </c>
      <c r="E10" s="164">
        <f>VLOOKUP(B10,engag!$A$1:$D$200,4,FALSE)</f>
        <v>1</v>
      </c>
      <c r="F10" s="210" t="e">
        <f>VLOOKUP(B10,Calcgeneral!$C$2:$U$200,13,FALSE)</f>
        <v>#N/A</v>
      </c>
      <c r="G10" s="171"/>
      <c r="H10" s="173">
        <v>57</v>
      </c>
      <c r="I10" s="162">
        <f>VLOOKUP(H10,Calcgeneral!$B$1:$J$200,2,FALSE)</f>
        <v>65</v>
      </c>
      <c r="J10" s="163" t="str">
        <f>VLOOKUP(I10,Calcgeneral!$C$2:$K$200,2,FALSE)</f>
        <v>Frédéric IGLESIAS</v>
      </c>
      <c r="K10" s="163" t="str">
        <f>VLOOKUP(I10,Calcgeneral!$C$2:$K$200,3,FALSE)</f>
        <v>UC LAVEDAN (65)</v>
      </c>
      <c r="L10" s="164">
        <f>VLOOKUP(I10,engag!$A$1:$D$200,4,FALSE)</f>
        <v>1</v>
      </c>
      <c r="M10" s="210" t="e">
        <f>VLOOKUP(I10,Calcgeneral!$C$2:$U$200,13,FALSE)</f>
        <v>#N/A</v>
      </c>
    </row>
    <row r="11" spans="1:13" s="132" customFormat="1" ht="13.5" customHeight="1">
      <c r="A11" s="170">
        <v>6</v>
      </c>
      <c r="B11" s="162">
        <f>VLOOKUP(A11,Calcgeneral!$B$1:$J$200,2,FALSE)</f>
        <v>39</v>
      </c>
      <c r="C11" s="163" t="str">
        <f>VLOOKUP(B11,Calcgeneral!$C$2:$K$200,2,FALSE)</f>
        <v>Christophe MONTAUBAN</v>
      </c>
      <c r="D11" s="163" t="str">
        <f>VLOOKUP(B11,Calcgeneral!$C$2:$K$200,3,FALSE)</f>
        <v>ST GAUDENS (31)</v>
      </c>
      <c r="E11" s="164">
        <f>VLOOKUP(B11,engag!$A$1:$D$200,4,FALSE)</f>
        <v>1</v>
      </c>
      <c r="F11" s="210" t="e">
        <f>VLOOKUP(B11,Calcgeneral!$C$2:$U$200,13,FALSE)</f>
        <v>#N/A</v>
      </c>
      <c r="G11" s="171"/>
      <c r="H11" s="172">
        <v>58</v>
      </c>
      <c r="I11" s="162">
        <f>VLOOKUP(H11,Calcgeneral!$B$1:$J$200,2,FALSE)</f>
        <v>19</v>
      </c>
      <c r="J11" s="163" t="str">
        <f>VLOOKUP(I11,Calcgeneral!$C$2:$K$200,2,FALSE)</f>
        <v>Nicolas GLACIAL</v>
      </c>
      <c r="K11" s="163" t="str">
        <f>VLOOKUP(I11,Calcgeneral!$C$2:$K$200,3,FALSE)</f>
        <v>FIRSTEAM (64)</v>
      </c>
      <c r="L11" s="164">
        <f>VLOOKUP(I11,engag!$A$1:$D$200,4,FALSE)</f>
        <v>1</v>
      </c>
      <c r="M11" s="210" t="e">
        <f>VLOOKUP(I11,Calcgeneral!$C$2:$U$200,13,FALSE)</f>
        <v>#N/A</v>
      </c>
    </row>
    <row r="12" spans="1:13" s="132" customFormat="1" ht="13.5" customHeight="1">
      <c r="A12" s="170">
        <v>7</v>
      </c>
      <c r="B12" s="162">
        <f>VLOOKUP(A12,Calcgeneral!$B$1:$J$200,2,FALSE)</f>
        <v>6</v>
      </c>
      <c r="C12" s="163" t="str">
        <f>VLOOKUP(B12,Calcgeneral!$C$2:$K$200,2,FALSE)</f>
        <v>Cyril BOUTY</v>
      </c>
      <c r="D12" s="163" t="str">
        <f>VLOOKUP(B12,Calcgeneral!$C$2:$K$200,3,FALSE)</f>
        <v>CASTELJALOUX (47)</v>
      </c>
      <c r="E12" s="164">
        <f>VLOOKUP(B12,engag!$A$1:$D$200,4,FALSE)</f>
        <v>1</v>
      </c>
      <c r="F12" s="210" t="e">
        <f>VLOOKUP(B12,Calcgeneral!$C$2:$U$200,13,FALSE)</f>
        <v>#N/A</v>
      </c>
      <c r="G12" s="171"/>
      <c r="H12" s="173">
        <v>59</v>
      </c>
      <c r="I12" s="162">
        <f>VLOOKUP(H12,Calcgeneral!$B$1:$J$200,2,FALSE)</f>
        <v>36</v>
      </c>
      <c r="J12" s="163" t="str">
        <f>VLOOKUP(I12,Calcgeneral!$C$2:$K$200,2,FALSE)</f>
        <v>Auguste COUTINHO</v>
      </c>
      <c r="K12" s="163" t="str">
        <f>VLOOKUP(I12,Calcgeneral!$C$2:$K$200,3,FALSE)</f>
        <v>ST GAUDENS (31)</v>
      </c>
      <c r="L12" s="164">
        <f>VLOOKUP(I12,engag!$A$1:$D$200,4,FALSE)</f>
        <v>1</v>
      </c>
      <c r="M12" s="210" t="e">
        <f>VLOOKUP(I12,Calcgeneral!$C$2:$U$200,13,FALSE)</f>
        <v>#N/A</v>
      </c>
    </row>
    <row r="13" spans="1:13" s="132" customFormat="1" ht="13.5" customHeight="1">
      <c r="A13" s="170">
        <v>8</v>
      </c>
      <c r="B13" s="162">
        <f>VLOOKUP(A13,Calcgeneral!$B$1:$J$200,2,FALSE)</f>
        <v>100</v>
      </c>
      <c r="C13" s="163" t="str">
        <f>VLOOKUP(B13,Calcgeneral!$C$2:$K$200,2,FALSE)</f>
        <v>Frédéric SARNIGUET</v>
      </c>
      <c r="D13" s="163" t="str">
        <f>VLOOKUP(B13,Calcgeneral!$C$2:$K$200,3,FALSE)</f>
        <v>UC VIDOUZIEN (65)</v>
      </c>
      <c r="E13" s="164">
        <f>VLOOKUP(B13,engag!$A$1:$D$200,4,FALSE)</f>
        <v>1</v>
      </c>
      <c r="F13" s="210" t="e">
        <f>VLOOKUP(B13,Calcgeneral!$C$2:$U$200,13,FALSE)</f>
        <v>#N/A</v>
      </c>
      <c r="G13" s="171"/>
      <c r="H13" s="172">
        <v>60</v>
      </c>
      <c r="I13" s="162">
        <f>VLOOKUP(H13,Calcgeneral!$B$1:$J$200,2,FALSE)</f>
        <v>38</v>
      </c>
      <c r="J13" s="163" t="str">
        <f>VLOOKUP(I13,Calcgeneral!$C$2:$K$200,2,FALSE)</f>
        <v>Mattias MICAS</v>
      </c>
      <c r="K13" s="163" t="str">
        <f>VLOOKUP(I13,Calcgeneral!$C$2:$K$200,3,FALSE)</f>
        <v>ST GAUDENS (31)</v>
      </c>
      <c r="L13" s="164">
        <f>VLOOKUP(I13,engag!$A$1:$D$200,4,FALSE)</f>
        <v>1</v>
      </c>
      <c r="M13" s="210" t="e">
        <f>VLOOKUP(I13,Calcgeneral!$C$2:$U$200,13,FALSE)</f>
        <v>#N/A</v>
      </c>
    </row>
    <row r="14" spans="1:13" s="132" customFormat="1" ht="13.5" customHeight="1">
      <c r="A14" s="170">
        <v>9</v>
      </c>
      <c r="B14" s="162">
        <f>VLOOKUP(A14,Calcgeneral!$B$1:$J$200,2,FALSE)</f>
        <v>55</v>
      </c>
      <c r="C14" s="163" t="str">
        <f>VLOOKUP(B14,Calcgeneral!$C$2:$K$200,2,FALSE)</f>
        <v>Dorian GALCERA</v>
      </c>
      <c r="D14" s="163" t="str">
        <f>VLOOKUP(B14,Calcgeneral!$C$2:$K$200,3,FALSE)</f>
        <v>VC PIERREFITTE-LUZ (65)</v>
      </c>
      <c r="E14" s="164">
        <f>VLOOKUP(B14,engag!$A$1:$D$200,4,FALSE)</f>
        <v>1</v>
      </c>
      <c r="F14" s="210" t="e">
        <f>VLOOKUP(B14,Calcgeneral!$C$2:$U$200,13,FALSE)</f>
        <v>#N/A</v>
      </c>
      <c r="G14" s="171"/>
      <c r="H14" s="173">
        <v>61</v>
      </c>
      <c r="I14" s="162">
        <f>VLOOKUP(H14,Calcgeneral!$B$1:$J$200,2,FALSE)</f>
        <v>62</v>
      </c>
      <c r="J14" s="163" t="str">
        <f>VLOOKUP(I14,Calcgeneral!$C$2:$K$200,2,FALSE)</f>
        <v>Xavier DAVIA</v>
      </c>
      <c r="K14" s="163" t="str">
        <f>VLOOKUP(I14,Calcgeneral!$C$2:$K$200,3,FALSE)</f>
        <v>UC LAVEDAN (65)</v>
      </c>
      <c r="L14" s="164">
        <f>VLOOKUP(I14,engag!$A$1:$D$200,4,FALSE)</f>
        <v>1</v>
      </c>
      <c r="M14" s="210" t="e">
        <f>VLOOKUP(I14,Calcgeneral!$C$2:$U$200,13,FALSE)</f>
        <v>#N/A</v>
      </c>
    </row>
    <row r="15" spans="1:13" s="132" customFormat="1" ht="13.5" customHeight="1">
      <c r="A15" s="170">
        <v>10</v>
      </c>
      <c r="B15" s="162">
        <f>VLOOKUP(A15,Calcgeneral!$B$1:$J$200,2,FALSE)</f>
        <v>90</v>
      </c>
      <c r="C15" s="163" t="str">
        <f>VLOOKUP(B15,Calcgeneral!$C$2:$K$200,2,FALSE)</f>
        <v>Dimitri DESTANG</v>
      </c>
      <c r="D15" s="163" t="str">
        <f>VLOOKUP(B15,Calcgeneral!$C$2:$K$200,3,FALSE)</f>
        <v>UV LOURDES (65)</v>
      </c>
      <c r="E15" s="164">
        <f>VLOOKUP(B15,engag!$A$1:$D$200,4,FALSE)</f>
        <v>1</v>
      </c>
      <c r="F15" s="210" t="e">
        <f>VLOOKUP(B15,Calcgeneral!$C$2:$U$200,13,FALSE)</f>
        <v>#N/A</v>
      </c>
      <c r="G15" s="171"/>
      <c r="H15" s="172">
        <v>62</v>
      </c>
      <c r="I15" s="162">
        <f>VLOOKUP(H15,Calcgeneral!$B$1:$J$200,2,FALSE)</f>
        <v>27</v>
      </c>
      <c r="J15" s="163" t="str">
        <f>VLOOKUP(I15,Calcgeneral!$C$2:$K$200,2,FALSE)</f>
        <v>José CORREIA</v>
      </c>
      <c r="K15" s="163" t="str">
        <f>VLOOKUP(I15,Calcgeneral!$C$2:$K$200,3,FALSE)</f>
        <v>CASTELMAYRAN (82)</v>
      </c>
      <c r="L15" s="164">
        <f>VLOOKUP(I15,engag!$A$1:$D$200,4,FALSE)</f>
        <v>2</v>
      </c>
      <c r="M15" s="210" t="e">
        <f>VLOOKUP(I15,Calcgeneral!$C$2:$U$200,13,FALSE)</f>
        <v>#N/A</v>
      </c>
    </row>
    <row r="16" spans="1:13" s="132" customFormat="1" ht="13.5" customHeight="1">
      <c r="A16" s="170">
        <v>11</v>
      </c>
      <c r="B16" s="162">
        <f>VLOOKUP(A16,Calcgeneral!$B$1:$J$200,2,FALSE)</f>
        <v>61</v>
      </c>
      <c r="C16" s="163" t="str">
        <f>VLOOKUP(B16,Calcgeneral!$C$2:$K$200,2,FALSE)</f>
        <v>Florent AUBIER</v>
      </c>
      <c r="D16" s="163" t="str">
        <f>VLOOKUP(B16,Calcgeneral!$C$2:$K$200,3,FALSE)</f>
        <v>UC LAVEDAN (65)</v>
      </c>
      <c r="E16" s="164">
        <f>VLOOKUP(B16,engag!$A$1:$D$200,4,FALSE)</f>
        <v>1</v>
      </c>
      <c r="F16" s="210" t="e">
        <f>VLOOKUP(B16,Calcgeneral!$C$2:$U$200,13,FALSE)</f>
        <v>#N/A</v>
      </c>
      <c r="G16" s="171"/>
      <c r="H16" s="173">
        <v>63</v>
      </c>
      <c r="I16" s="162">
        <f>VLOOKUP(H16,Calcgeneral!$B$1:$J$200,2,FALSE)</f>
        <v>92</v>
      </c>
      <c r="J16" s="163" t="str">
        <f>VLOOKUP(I16,Calcgeneral!$C$2:$K$200,2,FALSE)</f>
        <v>Pierre Alexandre GAREL</v>
      </c>
      <c r="K16" s="163" t="str">
        <f>VLOOKUP(I16,Calcgeneral!$C$2:$K$200,3,FALSE)</f>
        <v>UV LOURDES (65)</v>
      </c>
      <c r="L16" s="164">
        <f>VLOOKUP(I16,engag!$A$1:$D$200,4,FALSE)</f>
        <v>1</v>
      </c>
      <c r="M16" s="210" t="e">
        <f>VLOOKUP(I16,Calcgeneral!$C$2:$U$200,13,FALSE)</f>
        <v>#N/A</v>
      </c>
    </row>
    <row r="17" spans="1:13" s="132" customFormat="1" ht="13.5" customHeight="1">
      <c r="A17" s="170">
        <v>12</v>
      </c>
      <c r="B17" s="162">
        <f>VLOOKUP(A17,Calcgeneral!$B$1:$J$200,2,FALSE)</f>
        <v>3</v>
      </c>
      <c r="C17" s="163" t="str">
        <f>VLOOKUP(B17,Calcgeneral!$C$2:$K$200,2,FALSE)</f>
        <v>Neal ASQUIÉ</v>
      </c>
      <c r="D17" s="163" t="str">
        <f>VLOOKUP(B17,Calcgeneral!$C$2:$K$200,3,FALSE)</f>
        <v>ACCRO VELO (47)</v>
      </c>
      <c r="E17" s="164">
        <f>VLOOKUP(B17,engag!$A$1:$D$200,4,FALSE)</f>
        <v>1</v>
      </c>
      <c r="F17" s="210" t="e">
        <f>VLOOKUP(B17,Calcgeneral!$C$2:$U$200,13,FALSE)</f>
        <v>#N/A</v>
      </c>
      <c r="G17" s="171"/>
      <c r="H17" s="172">
        <v>64</v>
      </c>
      <c r="I17" s="162">
        <f>VLOOKUP(H17,Calcgeneral!$B$1:$J$200,2,FALSE)</f>
        <v>14</v>
      </c>
      <c r="J17" s="163" t="str">
        <f>VLOOKUP(I17,Calcgeneral!$C$2:$K$200,2,FALSE)</f>
        <v>Laurent MARGINIER</v>
      </c>
      <c r="K17" s="163" t="str">
        <f>VLOOKUP(I17,Calcgeneral!$C$2:$K$200,3,FALSE)</f>
        <v>ACMO  (87)</v>
      </c>
      <c r="L17" s="164">
        <f>VLOOKUP(I17,engag!$A$1:$D$200,4,FALSE)</f>
        <v>1</v>
      </c>
      <c r="M17" s="210" t="e">
        <f>VLOOKUP(I17,Calcgeneral!$C$2:$U$200,13,FALSE)</f>
        <v>#N/A</v>
      </c>
    </row>
    <row r="18" spans="1:13" s="132" customFormat="1" ht="13.5" customHeight="1">
      <c r="A18" s="170">
        <v>13</v>
      </c>
      <c r="B18" s="162">
        <f>VLOOKUP(A18,Calcgeneral!$B$1:$J$200,2,FALSE)</f>
        <v>73</v>
      </c>
      <c r="C18" s="163" t="str">
        <f>VLOOKUP(B18,Calcgeneral!$C$2:$K$200,2,FALSE)</f>
        <v>Adrien NOYES</v>
      </c>
      <c r="D18" s="163" t="str">
        <f>VLOOKUP(B18,Calcgeneral!$C$2:$K$200,3,FALSE)</f>
        <v>COUSERANS (09)</v>
      </c>
      <c r="E18" s="164">
        <f>VLOOKUP(B18,engag!$A$1:$D$200,4,FALSE)</f>
        <v>1</v>
      </c>
      <c r="F18" s="210" t="e">
        <f>VLOOKUP(B18,Calcgeneral!$C$2:$U$200,13,FALSE)</f>
        <v>#N/A</v>
      </c>
      <c r="G18" s="171"/>
      <c r="H18" s="173">
        <v>65</v>
      </c>
      <c r="I18" s="162">
        <f>VLOOKUP(H18,Calcgeneral!$B$1:$J$200,2,FALSE)</f>
        <v>24</v>
      </c>
      <c r="J18" s="163" t="str">
        <f>VLOOKUP(I18,Calcgeneral!$C$2:$K$200,2,FALSE)</f>
        <v>Jérémy BLANCHET</v>
      </c>
      <c r="K18" s="163" t="str">
        <f>VLOOKUP(I18,Calcgeneral!$C$2:$K$200,3,FALSE)</f>
        <v>CASTELMAYRAN (82)</v>
      </c>
      <c r="L18" s="164">
        <f>VLOOKUP(I18,engag!$A$1:$D$200,4,FALSE)</f>
        <v>1</v>
      </c>
      <c r="M18" s="210" t="e">
        <f>VLOOKUP(I18,Calcgeneral!$C$2:$U$200,13,FALSE)</f>
        <v>#N/A</v>
      </c>
    </row>
    <row r="19" spans="1:13" s="132" customFormat="1" ht="13.5" customHeight="1">
      <c r="A19" s="170">
        <v>14</v>
      </c>
      <c r="B19" s="162">
        <f>VLOOKUP(A19,Calcgeneral!$B$1:$J$200,2,FALSE)</f>
        <v>80</v>
      </c>
      <c r="C19" s="163" t="str">
        <f>VLOOKUP(B19,Calcgeneral!$C$2:$K$200,2,FALSE)</f>
        <v>Clément TISSIE GRANIER</v>
      </c>
      <c r="D19" s="163" t="str">
        <f>VLOOKUP(B19,Calcgeneral!$C$2:$K$200,3,FALSE)</f>
        <v>LE FOUSSERET (31)</v>
      </c>
      <c r="E19" s="164">
        <f>VLOOKUP(B19,engag!$A$1:$D$200,4,FALSE)</f>
        <v>2</v>
      </c>
      <c r="F19" s="210" t="e">
        <f>VLOOKUP(B19,Calcgeneral!$C$2:$U$200,13,FALSE)</f>
        <v>#N/A</v>
      </c>
      <c r="G19" s="171"/>
      <c r="H19" s="172">
        <v>66</v>
      </c>
      <c r="I19" s="162">
        <f>VLOOKUP(H19,Calcgeneral!$B$1:$J$200,2,FALSE)</f>
        <v>43</v>
      </c>
      <c r="J19" s="163" t="str">
        <f>VLOOKUP(I19,Calcgeneral!$C$2:$K$200,2,FALSE)</f>
        <v>David LOCATELLI</v>
      </c>
      <c r="K19" s="163" t="str">
        <f>VLOOKUP(I19,Calcgeneral!$C$2:$K$200,3,FALSE)</f>
        <v>PAU VELO (64)</v>
      </c>
      <c r="L19" s="164">
        <f>VLOOKUP(I19,engag!$A$1:$D$200,4,FALSE)</f>
        <v>1</v>
      </c>
      <c r="M19" s="210" t="e">
        <f>VLOOKUP(I19,Calcgeneral!$C$2:$U$200,13,FALSE)</f>
        <v>#N/A</v>
      </c>
    </row>
    <row r="20" spans="1:13" s="132" customFormat="1" ht="13.5" customHeight="1">
      <c r="A20" s="170">
        <v>15</v>
      </c>
      <c r="B20" s="162">
        <f>VLOOKUP(A20,Calcgeneral!$B$1:$J$200,2,FALSE)</f>
        <v>63</v>
      </c>
      <c r="C20" s="163" t="str">
        <f>VLOOKUP(B20,Calcgeneral!$C$2:$K$200,2,FALSE)</f>
        <v>Matthieu FOSSARD</v>
      </c>
      <c r="D20" s="163" t="str">
        <f>VLOOKUP(B20,Calcgeneral!$C$2:$K$200,3,FALSE)</f>
        <v>UC LAVEDAN (65)</v>
      </c>
      <c r="E20" s="164">
        <f>VLOOKUP(B20,engag!$A$1:$D$200,4,FALSE)</f>
        <v>1</v>
      </c>
      <c r="F20" s="210" t="e">
        <f>VLOOKUP(B20,Calcgeneral!$C$2:$U$200,13,FALSE)</f>
        <v>#N/A</v>
      </c>
      <c r="G20" s="171"/>
      <c r="H20" s="173">
        <v>67</v>
      </c>
      <c r="I20" s="162">
        <f>VLOOKUP(H20,Calcgeneral!$B$1:$J$200,2,FALSE)</f>
        <v>18</v>
      </c>
      <c r="J20" s="163" t="str">
        <f>VLOOKUP(I20,Calcgeneral!$C$2:$K$200,2,FALSE)</f>
        <v>Julien DUPONT</v>
      </c>
      <c r="K20" s="163" t="str">
        <f>VLOOKUP(I20,Calcgeneral!$C$2:$K$200,3,FALSE)</f>
        <v>FIRSTEAM (64)</v>
      </c>
      <c r="L20" s="164">
        <f>VLOOKUP(I20,engag!$A$1:$D$200,4,FALSE)</f>
        <v>1</v>
      </c>
      <c r="M20" s="210" t="e">
        <f>VLOOKUP(I20,Calcgeneral!$C$2:$U$200,13,FALSE)</f>
        <v>#N/A</v>
      </c>
    </row>
    <row r="21" spans="1:13" s="132" customFormat="1" ht="13.5" customHeight="1">
      <c r="A21" s="170">
        <v>16</v>
      </c>
      <c r="B21" s="162">
        <f>VLOOKUP(A21,Calcgeneral!$B$1:$J$200,2,FALSE)</f>
        <v>10</v>
      </c>
      <c r="C21" s="163" t="str">
        <f>VLOOKUP(B21,Calcgeneral!$C$2:$K$200,2,FALSE)</f>
        <v>Stéphane CAZALA</v>
      </c>
      <c r="D21" s="163" t="str">
        <f>VLOOKUP(B21,Calcgeneral!$C$2:$K$200,3,FALSE)</f>
        <v>CC MADIRAN (65)</v>
      </c>
      <c r="E21" s="164">
        <f>VLOOKUP(B21,engag!$A$1:$D$200,4,FALSE)</f>
        <v>1</v>
      </c>
      <c r="F21" s="210" t="e">
        <f>VLOOKUP(B21,Calcgeneral!$C$2:$U$200,13,FALSE)</f>
        <v>#N/A</v>
      </c>
      <c r="G21" s="171"/>
      <c r="H21" s="172">
        <v>68</v>
      </c>
      <c r="I21" s="162">
        <f>VLOOKUP(H21,Calcgeneral!$B$1:$J$200,2,FALSE)</f>
        <v>25</v>
      </c>
      <c r="J21" s="163" t="str">
        <f>VLOOKUP(I21,Calcgeneral!$C$2:$K$200,2,FALSE)</f>
        <v>Anthony PEFOURQUE</v>
      </c>
      <c r="K21" s="163" t="str">
        <f>VLOOKUP(I21,Calcgeneral!$C$2:$K$200,3,FALSE)</f>
        <v>CASTELMAYRAN (82)</v>
      </c>
      <c r="L21" s="164">
        <f>VLOOKUP(I21,engag!$A$1:$D$200,4,FALSE)</f>
        <v>1</v>
      </c>
      <c r="M21" s="210" t="e">
        <f>VLOOKUP(I21,Calcgeneral!$C$2:$U$200,13,FALSE)</f>
        <v>#N/A</v>
      </c>
    </row>
    <row r="22" spans="1:13" s="132" customFormat="1" ht="13.5" customHeight="1">
      <c r="A22" s="170">
        <v>17</v>
      </c>
      <c r="B22" s="162">
        <f>VLOOKUP(A22,Calcgeneral!$B$1:$J$200,2,FALSE)</f>
        <v>44</v>
      </c>
      <c r="C22" s="163" t="str">
        <f>VLOOKUP(B22,Calcgeneral!$C$2:$K$200,2,FALSE)</f>
        <v>Sacha RIGAL</v>
      </c>
      <c r="D22" s="163" t="str">
        <f>VLOOKUP(B22,Calcgeneral!$C$2:$K$200,3,FALSE)</f>
        <v>PAU VELO (64)</v>
      </c>
      <c r="E22" s="164">
        <f>VLOOKUP(B22,engag!$A$1:$D$200,4,FALSE)</f>
        <v>1</v>
      </c>
      <c r="F22" s="210" t="e">
        <f>VLOOKUP(B22,Calcgeneral!$C$2:$U$200,13,FALSE)</f>
        <v>#N/A</v>
      </c>
      <c r="G22" s="171"/>
      <c r="H22" s="173">
        <v>69</v>
      </c>
      <c r="I22" s="162">
        <f>VLOOKUP(H22,Calcgeneral!$B$1:$J$200,2,FALSE)</f>
        <v>66</v>
      </c>
      <c r="J22" s="163" t="str">
        <f>VLOOKUP(I22,Calcgeneral!$C$2:$K$200,2,FALSE)</f>
        <v>Joffrey LEDOUX</v>
      </c>
      <c r="K22" s="163" t="str">
        <f>VLOOKUP(I22,Calcgeneral!$C$2:$K$200,3,FALSE)</f>
        <v>UC LAVEDAN (65)</v>
      </c>
      <c r="L22" s="164">
        <f>VLOOKUP(I22,engag!$A$1:$D$200,4,FALSE)</f>
        <v>1</v>
      </c>
      <c r="M22" s="210" t="e">
        <f>VLOOKUP(I22,Calcgeneral!$C$2:$U$200,13,FALSE)</f>
        <v>#N/A</v>
      </c>
    </row>
    <row r="23" spans="1:13" s="132" customFormat="1" ht="13.5" customHeight="1">
      <c r="A23" s="170">
        <v>18</v>
      </c>
      <c r="B23" s="162">
        <f>VLOOKUP(A23,Calcgeneral!$B$1:$J$200,2,FALSE)</f>
        <v>8</v>
      </c>
      <c r="C23" s="163" t="str">
        <f>VLOOKUP(B23,Calcgeneral!$C$2:$K$200,2,FALSE)</f>
        <v>Patrick CAYRE</v>
      </c>
      <c r="D23" s="163" t="str">
        <f>VLOOKUP(B23,Calcgeneral!$C$2:$K$200,3,FALSE)</f>
        <v>CC MADIRAN (65)</v>
      </c>
      <c r="E23" s="164">
        <f>VLOOKUP(B23,engag!$A$1:$D$200,4,FALSE)</f>
        <v>1</v>
      </c>
      <c r="F23" s="210" t="e">
        <f>VLOOKUP(B23,Calcgeneral!$C$2:$U$200,13,FALSE)</f>
        <v>#N/A</v>
      </c>
      <c r="G23" s="171"/>
      <c r="H23" s="172">
        <v>70</v>
      </c>
      <c r="I23" s="162">
        <f>VLOOKUP(H23,Calcgeneral!$B$1:$J$200,2,FALSE)</f>
        <v>72</v>
      </c>
      <c r="J23" s="163" t="str">
        <f>VLOOKUP(I23,Calcgeneral!$C$2:$K$200,2,FALSE)</f>
        <v>Stéphane LOUBET</v>
      </c>
      <c r="K23" s="163" t="str">
        <f>VLOOKUP(I23,Calcgeneral!$C$2:$K$200,3,FALSE)</f>
        <v>COUSERANS (09)</v>
      </c>
      <c r="L23" s="164">
        <f>VLOOKUP(I23,engag!$A$1:$D$200,4,FALSE)</f>
        <v>1</v>
      </c>
      <c r="M23" s="210" t="e">
        <f>VLOOKUP(I23,Calcgeneral!$C$2:$U$200,13,FALSE)</f>
        <v>#N/A</v>
      </c>
    </row>
    <row r="24" spans="1:13" s="132" customFormat="1" ht="13.5" customHeight="1">
      <c r="A24" s="170">
        <v>19</v>
      </c>
      <c r="B24" s="162">
        <f>VLOOKUP(A24,Calcgeneral!$B$1:$J$200,2,FALSE)</f>
        <v>1</v>
      </c>
      <c r="C24" s="163" t="str">
        <f>VLOOKUP(B24,Calcgeneral!$C$2:$K$200,2,FALSE)</f>
        <v>Philippe ROUX</v>
      </c>
      <c r="D24" s="163" t="str">
        <f>VLOOKUP(B24,Calcgeneral!$C$2:$K$200,3,FALSE)</f>
        <v>ACCRO VELO (47)</v>
      </c>
      <c r="E24" s="164">
        <f>VLOOKUP(B24,engag!$A$1:$D$200,4,FALSE)</f>
        <v>1</v>
      </c>
      <c r="F24" s="210" t="e">
        <f>VLOOKUP(B24,Calcgeneral!$C$2:$U$200,13,FALSE)</f>
        <v>#N/A</v>
      </c>
      <c r="G24" s="171"/>
      <c r="H24" s="173">
        <v>71</v>
      </c>
      <c r="I24" s="162">
        <f>VLOOKUP(H24,Calcgeneral!$B$1:$J$200,2,FALSE)</f>
        <v>95</v>
      </c>
      <c r="J24" s="163" t="str">
        <f>VLOOKUP(I24,Calcgeneral!$C$2:$K$200,2,FALSE)</f>
        <v>Emmanuel BEST</v>
      </c>
      <c r="K24" s="163" t="str">
        <f>VLOOKUP(I24,Calcgeneral!$C$2:$K$200,3,FALSE)</f>
        <v>CSA EDELWEISS (65)</v>
      </c>
      <c r="L24" s="164">
        <f>VLOOKUP(I24,engag!$A$1:$D$200,4,FALSE)</f>
        <v>2</v>
      </c>
      <c r="M24" s="210" t="e">
        <f>VLOOKUP(I24,Calcgeneral!$C$2:$U$200,13,FALSE)</f>
        <v>#N/A</v>
      </c>
    </row>
    <row r="25" spans="1:13" s="132" customFormat="1" ht="13.5" customHeight="1">
      <c r="A25" s="170">
        <v>20</v>
      </c>
      <c r="B25" s="162">
        <f>VLOOKUP(A25,Calcgeneral!$B$1:$J$200,2,FALSE)</f>
        <v>98</v>
      </c>
      <c r="C25" s="163" t="str">
        <f>VLOOKUP(B25,Calcgeneral!$C$2:$K$200,2,FALSE)</f>
        <v>Guillaume GROSLIER</v>
      </c>
      <c r="D25" s="163" t="str">
        <f>VLOOKUP(B25,Calcgeneral!$C$2:$K$200,3,FALSE)</f>
        <v>VC MAUVEZINOIS (32)</v>
      </c>
      <c r="E25" s="164">
        <f>VLOOKUP(B25,engag!$A$1:$D$200,4,FALSE)</f>
        <v>1</v>
      </c>
      <c r="F25" s="210" t="e">
        <f>VLOOKUP(B25,Calcgeneral!$C$2:$U$200,13,FALSE)</f>
        <v>#N/A</v>
      </c>
      <c r="G25" s="171"/>
      <c r="H25" s="172">
        <v>72</v>
      </c>
      <c r="I25" s="162">
        <f>VLOOKUP(H25,Calcgeneral!$B$1:$J$200,2,FALSE)</f>
        <v>50</v>
      </c>
      <c r="J25" s="163" t="str">
        <f>VLOOKUP(I25,Calcgeneral!$C$2:$K$200,2,FALSE)</f>
        <v>Hugo WARIN</v>
      </c>
      <c r="K25" s="163" t="str">
        <f>VLOOKUP(I25,Calcgeneral!$C$2:$K$200,3,FALSE)</f>
        <v>STADE MONTOIS (40)</v>
      </c>
      <c r="L25" s="164">
        <f>VLOOKUP(I25,engag!$A$1:$D$200,4,FALSE)</f>
        <v>2</v>
      </c>
      <c r="M25" s="210" t="e">
        <f>VLOOKUP(I25,Calcgeneral!$C$2:$U$200,13,FALSE)</f>
        <v>#N/A</v>
      </c>
    </row>
    <row r="26" spans="1:13" s="132" customFormat="1" ht="13.5" customHeight="1">
      <c r="A26" s="170">
        <v>21</v>
      </c>
      <c r="B26" s="162">
        <f>VLOOKUP(A26,Calcgeneral!$B$1:$J$200,2,FALSE)</f>
        <v>34</v>
      </c>
      <c r="C26" s="163" t="str">
        <f>VLOOKUP(B26,Calcgeneral!$C$2:$K$200,2,FALSE)</f>
        <v>Gilles MONTAGNOL</v>
      </c>
      <c r="D26" s="163" t="str">
        <f>VLOOKUP(B26,Calcgeneral!$C$2:$K$200,3,FALSE)</f>
        <v>ECSL PERTUIS (84)</v>
      </c>
      <c r="E26" s="164">
        <f>VLOOKUP(B26,engag!$A$1:$D$200,4,FALSE)</f>
        <v>2</v>
      </c>
      <c r="F26" s="210" t="e">
        <f>VLOOKUP(B26,Calcgeneral!$C$2:$U$200,13,FALSE)</f>
        <v>#N/A</v>
      </c>
      <c r="G26" s="171"/>
      <c r="H26" s="173">
        <v>73</v>
      </c>
      <c r="I26" s="162">
        <f>VLOOKUP(H26,Calcgeneral!$B$1:$J$200,2,FALSE)</f>
        <v>70</v>
      </c>
      <c r="J26" s="163" t="str">
        <f>VLOOKUP(I26,Calcgeneral!$C$2:$K$200,2,FALSE)</f>
        <v>Frédéric PESTANA</v>
      </c>
      <c r="K26" s="163" t="str">
        <f>VLOOKUP(I26,Calcgeneral!$C$2:$K$200,3,FALSE)</f>
        <v>UC LAVEDAN (65)</v>
      </c>
      <c r="L26" s="164">
        <f>VLOOKUP(I26,engag!$A$1:$D$200,4,FALSE)</f>
        <v>1</v>
      </c>
      <c r="M26" s="210" t="e">
        <f>VLOOKUP(I26,Calcgeneral!$C$2:$U$200,13,FALSE)</f>
        <v>#N/A</v>
      </c>
    </row>
    <row r="27" spans="1:13" s="132" customFormat="1" ht="13.5" customHeight="1">
      <c r="A27" s="170">
        <v>22</v>
      </c>
      <c r="B27" s="162">
        <f>VLOOKUP(A27,Calcgeneral!$B$1:$J$200,2,FALSE)</f>
        <v>97</v>
      </c>
      <c r="C27" s="163" t="str">
        <f>VLOOKUP(B27,Calcgeneral!$C$2:$K$200,2,FALSE)</f>
        <v>Alexis MICHAILLE</v>
      </c>
      <c r="D27" s="163" t="str">
        <f>VLOOKUP(B27,Calcgeneral!$C$2:$K$200,3,FALSE)</f>
        <v>JA BORDERES (65)</v>
      </c>
      <c r="E27" s="164">
        <f>VLOOKUP(B27,engag!$A$1:$D$200,4,FALSE)</f>
        <v>1</v>
      </c>
      <c r="F27" s="210" t="e">
        <f>VLOOKUP(B27,Calcgeneral!$C$2:$U$200,13,FALSE)</f>
        <v>#N/A</v>
      </c>
      <c r="G27" s="171"/>
      <c r="H27" s="172">
        <v>74</v>
      </c>
      <c r="I27" s="162">
        <f>VLOOKUP(H27,Calcgeneral!$B$1:$J$200,2,FALSE)</f>
        <v>29</v>
      </c>
      <c r="J27" s="163" t="str">
        <f>VLOOKUP(I27,Calcgeneral!$C$2:$K$200,2,FALSE)</f>
        <v>Bruno BELLUCCI</v>
      </c>
      <c r="K27" s="163" t="str">
        <f>VLOOKUP(I27,Calcgeneral!$C$2:$K$200,3,FALSE)</f>
        <v>ECSL PERTUIS (84)</v>
      </c>
      <c r="L27" s="164">
        <f>VLOOKUP(I27,engag!$A$1:$D$200,4,FALSE)</f>
        <v>2</v>
      </c>
      <c r="M27" s="210" t="e">
        <f>VLOOKUP(I27,Calcgeneral!$C$2:$U$200,13,FALSE)</f>
        <v>#N/A</v>
      </c>
    </row>
    <row r="28" spans="1:13" s="132" customFormat="1" ht="13.5" customHeight="1">
      <c r="A28" s="170">
        <v>23</v>
      </c>
      <c r="B28" s="162">
        <f>VLOOKUP(A28,Calcgeneral!$B$1:$J$200,2,FALSE)</f>
        <v>31</v>
      </c>
      <c r="C28" s="163" t="str">
        <f>VLOOKUP(B28,Calcgeneral!$C$2:$K$200,2,FALSE)</f>
        <v>Alexandre FALINI</v>
      </c>
      <c r="D28" s="163" t="str">
        <f>VLOOKUP(B28,Calcgeneral!$C$2:$K$200,3,FALSE)</f>
        <v>ECSL PERTUIS (84)</v>
      </c>
      <c r="E28" s="164">
        <f>VLOOKUP(B28,engag!$A$1:$D$200,4,FALSE)</f>
        <v>2</v>
      </c>
      <c r="F28" s="210" t="e">
        <f>VLOOKUP(B28,Calcgeneral!$C$2:$U$200,13,FALSE)</f>
        <v>#N/A</v>
      </c>
      <c r="G28" s="171"/>
      <c r="H28" s="173">
        <v>75</v>
      </c>
      <c r="I28" s="162">
        <f>VLOOKUP(H28,Calcgeneral!$B$1:$J$200,2,FALSE)</f>
        <v>35</v>
      </c>
      <c r="J28" s="163" t="str">
        <f>VLOOKUP(I28,Calcgeneral!$C$2:$K$200,2,FALSE)</f>
        <v>Emmanuel PIOLI</v>
      </c>
      <c r="K28" s="163" t="str">
        <f>VLOOKUP(I28,Calcgeneral!$C$2:$K$200,3,FALSE)</f>
        <v>ECSL PERTUIS (84)</v>
      </c>
      <c r="L28" s="164">
        <f>VLOOKUP(I28,engag!$A$1:$D$200,4,FALSE)</f>
        <v>2</v>
      </c>
      <c r="M28" s="210" t="e">
        <f>VLOOKUP(I28,Calcgeneral!$C$2:$U$200,13,FALSE)</f>
        <v>#N/A</v>
      </c>
    </row>
    <row r="29" spans="1:13" s="132" customFormat="1" ht="13.5" customHeight="1">
      <c r="A29" s="170">
        <v>24</v>
      </c>
      <c r="B29" s="162">
        <f>VLOOKUP(A29,Calcgeneral!$B$1:$J$200,2,FALSE)</f>
        <v>21</v>
      </c>
      <c r="C29" s="163" t="str">
        <f>VLOOKUP(B29,Calcgeneral!$C$2:$K$200,2,FALSE)</f>
        <v>Vincent KERLIZIN</v>
      </c>
      <c r="D29" s="163" t="str">
        <f>VLOOKUP(B29,Calcgeneral!$C$2:$K$200,3,FALSE)</f>
        <v>FIRSTEAM (64)</v>
      </c>
      <c r="E29" s="164">
        <f>VLOOKUP(B29,engag!$A$1:$D$200,4,FALSE)</f>
        <v>2</v>
      </c>
      <c r="F29" s="210" t="e">
        <f>VLOOKUP(B29,Calcgeneral!$C$2:$U$200,13,FALSE)</f>
        <v>#N/A</v>
      </c>
      <c r="G29" s="171"/>
      <c r="H29" s="172">
        <v>76</v>
      </c>
      <c r="I29" s="162">
        <f>VLOOKUP(H29,Calcgeneral!$B$1:$J$200,2,FALSE)</f>
        <v>64</v>
      </c>
      <c r="J29" s="163" t="str">
        <f>VLOOKUP(I29,Calcgeneral!$C$2:$K$200,2,FALSE)</f>
        <v>Jérôme GIBANEL</v>
      </c>
      <c r="K29" s="163" t="str">
        <f>VLOOKUP(I29,Calcgeneral!$C$2:$K$200,3,FALSE)</f>
        <v>UC LAVEDAN (65)</v>
      </c>
      <c r="L29" s="164">
        <f>VLOOKUP(I29,engag!$A$1:$D$200,4,FALSE)</f>
        <v>1</v>
      </c>
      <c r="M29" s="210" t="e">
        <f>VLOOKUP(I29,Calcgeneral!$C$2:$U$200,13,FALSE)</f>
        <v>#N/A</v>
      </c>
    </row>
    <row r="30" spans="1:13" s="132" customFormat="1" ht="13.5" customHeight="1">
      <c r="A30" s="170">
        <v>25</v>
      </c>
      <c r="B30" s="162">
        <f>VLOOKUP(A30,Calcgeneral!$B$1:$J$200,2,FALSE)</f>
        <v>101</v>
      </c>
      <c r="C30" s="163" t="str">
        <f>VLOOKUP(B30,Calcgeneral!$C$2:$K$200,2,FALSE)</f>
        <v>Francis RAMOS GARCIA</v>
      </c>
      <c r="D30" s="163" t="str">
        <f>VLOOKUP(B30,Calcgeneral!$C$2:$K$200,3,FALSE)</f>
        <v>UC VIDOUZIEN (65)</v>
      </c>
      <c r="E30" s="164">
        <f>VLOOKUP(B30,engag!$A$1:$D$200,4,FALSE)</f>
        <v>2</v>
      </c>
      <c r="F30" s="210" t="e">
        <f>VLOOKUP(B30,Calcgeneral!$C$2:$U$200,13,FALSE)</f>
        <v>#N/A</v>
      </c>
      <c r="G30" s="171"/>
      <c r="H30" s="173">
        <v>77</v>
      </c>
      <c r="I30" s="162">
        <f>VLOOKUP(H30,Calcgeneral!$B$1:$J$200,2,FALSE)</f>
        <v>71</v>
      </c>
      <c r="J30" s="163" t="str">
        <f>VLOOKUP(I30,Calcgeneral!$C$2:$K$200,2,FALSE)</f>
        <v>Kévin BYERS</v>
      </c>
      <c r="K30" s="163" t="str">
        <f>VLOOKUP(I30,Calcgeneral!$C$2:$K$200,3,FALSE)</f>
        <v>COUSERANS (09)</v>
      </c>
      <c r="L30" s="164">
        <f>VLOOKUP(I30,engag!$A$1:$D$200,4,FALSE)</f>
        <v>1</v>
      </c>
      <c r="M30" s="210" t="e">
        <f>VLOOKUP(I30,Calcgeneral!$C$2:$U$200,13,FALSE)</f>
        <v>#N/A</v>
      </c>
    </row>
    <row r="31" spans="1:13" s="132" customFormat="1" ht="13.5" customHeight="1">
      <c r="A31" s="170">
        <v>26</v>
      </c>
      <c r="B31" s="162">
        <f>VLOOKUP(A31,Calcgeneral!$B$1:$J$200,2,FALSE)</f>
        <v>76</v>
      </c>
      <c r="C31" s="163" t="str">
        <f>VLOOKUP(B31,Calcgeneral!$C$2:$K$200,2,FALSE)</f>
        <v>Jérémie DOTTO</v>
      </c>
      <c r="D31" s="163" t="str">
        <f>VLOOKUP(B31,Calcgeneral!$C$2:$K$200,3,FALSE)</f>
        <v>LE FOUSSERET (31)</v>
      </c>
      <c r="E31" s="164">
        <f>VLOOKUP(B31,engag!$A$1:$D$200,4,FALSE)</f>
        <v>1</v>
      </c>
      <c r="F31" s="210" t="e">
        <f>VLOOKUP(B31,Calcgeneral!$C$2:$U$200,13,FALSE)</f>
        <v>#N/A</v>
      </c>
      <c r="G31" s="171"/>
      <c r="H31" s="172">
        <v>78</v>
      </c>
      <c r="I31" s="162">
        <f>VLOOKUP(H31,Calcgeneral!$B$1:$J$200,2,FALSE)</f>
        <v>2</v>
      </c>
      <c r="J31" s="163" t="str">
        <f>VLOOKUP(I31,Calcgeneral!$C$2:$K$200,2,FALSE)</f>
        <v>Siméon GARCIA</v>
      </c>
      <c r="K31" s="163" t="str">
        <f>VLOOKUP(I31,Calcgeneral!$C$2:$K$200,3,FALSE)</f>
        <v>ACCRO VELO (47)</v>
      </c>
      <c r="L31" s="164">
        <f>VLOOKUP(I31,engag!$A$1:$D$200,4,FALSE)</f>
        <v>2</v>
      </c>
      <c r="M31" s="210" t="e">
        <f>VLOOKUP(I31,Calcgeneral!$C$2:$U$200,13,FALSE)</f>
        <v>#N/A</v>
      </c>
    </row>
    <row r="32" spans="1:13" s="132" customFormat="1" ht="13.5" customHeight="1">
      <c r="A32" s="170">
        <v>27</v>
      </c>
      <c r="B32" s="162">
        <f>VLOOKUP(A32,Calcgeneral!$B$1:$J$200,2,FALSE)</f>
        <v>58</v>
      </c>
      <c r="C32" s="163" t="str">
        <f>VLOOKUP(B32,Calcgeneral!$C$2:$K$200,2,FALSE)</f>
        <v>Thierry BORDEROLLE</v>
      </c>
      <c r="D32" s="163" t="str">
        <f>VLOOKUP(B32,Calcgeneral!$C$2:$K$200,3,FALSE)</f>
        <v>VC PIERREFITTE-LUZ (65)</v>
      </c>
      <c r="E32" s="164">
        <f>VLOOKUP(B32,engag!$A$1:$D$200,4,FALSE)</f>
        <v>2</v>
      </c>
      <c r="F32" s="210" t="e">
        <f>VLOOKUP(B32,Calcgeneral!$C$2:$U$200,13,FALSE)</f>
        <v>#N/A</v>
      </c>
      <c r="G32" s="171"/>
      <c r="H32" s="173">
        <v>79</v>
      </c>
      <c r="I32" s="162">
        <f>VLOOKUP(H32,Calcgeneral!$B$1:$J$200,2,FALSE)</f>
        <v>68</v>
      </c>
      <c r="J32" s="163" t="str">
        <f>VLOOKUP(I32,Calcgeneral!$C$2:$K$200,2,FALSE)</f>
        <v>Roland LILLE</v>
      </c>
      <c r="K32" s="163" t="str">
        <f>VLOOKUP(I32,Calcgeneral!$C$2:$K$200,3,FALSE)</f>
        <v>UC LAVEDAN (65)</v>
      </c>
      <c r="L32" s="164">
        <f>VLOOKUP(I32,engag!$A$1:$D$200,4,FALSE)</f>
        <v>2</v>
      </c>
      <c r="M32" s="210" t="e">
        <f>VLOOKUP(I32,Calcgeneral!$C$2:$U$200,13,FALSE)</f>
        <v>#N/A</v>
      </c>
    </row>
    <row r="33" spans="1:13" s="132" customFormat="1" ht="13.5" customHeight="1">
      <c r="A33" s="170">
        <v>28</v>
      </c>
      <c r="B33" s="162">
        <f>VLOOKUP(A33,Calcgeneral!$B$1:$J$200,2,FALSE)</f>
        <v>16</v>
      </c>
      <c r="C33" s="163" t="str">
        <f>VLOOKUP(B33,Calcgeneral!$C$2:$K$200,2,FALSE)</f>
        <v>Martin CASEMAJOR</v>
      </c>
      <c r="D33" s="163" t="str">
        <f>VLOOKUP(B33,Calcgeneral!$C$2:$K$200,3,FALSE)</f>
        <v>FIRSTEAM (64)</v>
      </c>
      <c r="E33" s="164">
        <f>VLOOKUP(B33,engag!$A$1:$D$200,4,FALSE)</f>
        <v>1</v>
      </c>
      <c r="F33" s="210" t="e">
        <f>VLOOKUP(B33,Calcgeneral!$C$2:$U$200,13,FALSE)</f>
        <v>#N/A</v>
      </c>
      <c r="G33" s="171"/>
      <c r="H33" s="172">
        <v>80</v>
      </c>
      <c r="I33" s="162">
        <f>VLOOKUP(H33,Calcgeneral!$B$1:$J$200,2,FALSE)</f>
        <v>48</v>
      </c>
      <c r="J33" s="163" t="str">
        <f>VLOOKUP(I33,Calcgeneral!$C$2:$K$200,2,FALSE)</f>
        <v>Olivier SCHMIDT</v>
      </c>
      <c r="K33" s="163" t="str">
        <f>VLOOKUP(I33,Calcgeneral!$C$2:$K$200,3,FALSE)</f>
        <v>PAU VELO (64)</v>
      </c>
      <c r="L33" s="164">
        <f>VLOOKUP(I33,engag!$A$1:$D$200,4,FALSE)</f>
        <v>2</v>
      </c>
      <c r="M33" s="210" t="e">
        <f>VLOOKUP(I33,Calcgeneral!$C$2:$U$200,13,FALSE)</f>
        <v>#N/A</v>
      </c>
    </row>
    <row r="34" spans="1:13" s="132" customFormat="1" ht="13.5" customHeight="1">
      <c r="A34" s="170">
        <v>29</v>
      </c>
      <c r="B34" s="162">
        <f>VLOOKUP(A34,Calcgeneral!$B$1:$J$200,2,FALSE)</f>
        <v>91</v>
      </c>
      <c r="C34" s="163" t="str">
        <f>VLOOKUP(B34,Calcgeneral!$C$2:$K$200,2,FALSE)</f>
        <v>Jean Sébastien COSPIN</v>
      </c>
      <c r="D34" s="163" t="str">
        <f>VLOOKUP(B34,Calcgeneral!$C$2:$K$200,3,FALSE)</f>
        <v>UV LOURDES (65)</v>
      </c>
      <c r="E34" s="164">
        <f>VLOOKUP(B34,engag!$A$1:$D$200,4,FALSE)</f>
        <v>1</v>
      </c>
      <c r="F34" s="210" t="e">
        <f>VLOOKUP(B34,Calcgeneral!$C$2:$U$200,13,FALSE)</f>
        <v>#N/A</v>
      </c>
      <c r="G34" s="171"/>
      <c r="H34" s="173">
        <v>81</v>
      </c>
      <c r="I34" s="162">
        <f>VLOOKUP(H34,Calcgeneral!$B$1:$J$200,2,FALSE)</f>
        <v>67</v>
      </c>
      <c r="J34" s="163" t="str">
        <f>VLOOKUP(I34,Calcgeneral!$C$2:$K$200,2,FALSE)</f>
        <v>Alban GENTILLET</v>
      </c>
      <c r="K34" s="163" t="str">
        <f>VLOOKUP(I34,Calcgeneral!$C$2:$K$200,3,FALSE)</f>
        <v>UC LAVEDAN (65)</v>
      </c>
      <c r="L34" s="164">
        <f>VLOOKUP(I34,engag!$A$1:$D$200,4,FALSE)</f>
        <v>1</v>
      </c>
      <c r="M34" s="210" t="e">
        <f>VLOOKUP(I34,Calcgeneral!$C$2:$U$200,13,FALSE)</f>
        <v>#N/A</v>
      </c>
    </row>
    <row r="35" spans="1:13" s="132" customFormat="1" ht="13.5" customHeight="1">
      <c r="A35" s="170">
        <v>30</v>
      </c>
      <c r="B35" s="162">
        <f>VLOOKUP(A35,Calcgeneral!$B$1:$J$200,2,FALSE)</f>
        <v>57</v>
      </c>
      <c r="C35" s="163" t="str">
        <f>VLOOKUP(B35,Calcgeneral!$C$2:$K$200,2,FALSE)</f>
        <v>Paul SCHAAB</v>
      </c>
      <c r="D35" s="163" t="str">
        <f>VLOOKUP(B35,Calcgeneral!$C$2:$K$200,3,FALSE)</f>
        <v>VC PIERREFITTE-LUZ (65)</v>
      </c>
      <c r="E35" s="164">
        <f>VLOOKUP(B35,engag!$A$1:$D$200,4,FALSE)</f>
        <v>1</v>
      </c>
      <c r="F35" s="210" t="e">
        <f>VLOOKUP(B35,Calcgeneral!$C$2:$U$200,13,FALSE)</f>
        <v>#N/A</v>
      </c>
      <c r="G35" s="171"/>
      <c r="H35" s="172">
        <v>82</v>
      </c>
      <c r="I35" s="162">
        <f>VLOOKUP(H35,Calcgeneral!$B$1:$J$200,2,FALSE)</f>
        <v>85</v>
      </c>
      <c r="J35" s="163" t="str">
        <f>VLOOKUP(I35,Calcgeneral!$C$2:$K$200,2,FALSE)</f>
        <v>Jean-François LASSALLE</v>
      </c>
      <c r="K35" s="163" t="str">
        <f>VLOOKUP(I35,Calcgeneral!$C$2:$K$200,3,FALSE)</f>
        <v>AL TOSTAT (65)</v>
      </c>
      <c r="L35" s="164">
        <f>VLOOKUP(I35,engag!$A$1:$D$200,4,FALSE)</f>
        <v>1</v>
      </c>
      <c r="M35" s="210" t="e">
        <f>VLOOKUP(I35,Calcgeneral!$C$2:$U$200,13,FALSE)</f>
        <v>#N/A</v>
      </c>
    </row>
    <row r="36" spans="1:13" s="132" customFormat="1" ht="13.5" customHeight="1">
      <c r="A36" s="170">
        <v>31</v>
      </c>
      <c r="B36" s="162">
        <f>VLOOKUP(A36,Calcgeneral!$B$1:$J$200,2,FALSE)</f>
        <v>33</v>
      </c>
      <c r="C36" s="163" t="str">
        <f>VLOOKUP(B36,Calcgeneral!$C$2:$K$200,2,FALSE)</f>
        <v>Sébastien KOSEK</v>
      </c>
      <c r="D36" s="163" t="str">
        <f>VLOOKUP(B36,Calcgeneral!$C$2:$K$200,3,FALSE)</f>
        <v>ECSL PERTUIS (84)</v>
      </c>
      <c r="E36" s="164">
        <f>VLOOKUP(B36,engag!$A$1:$D$200,4,FALSE)</f>
        <v>2</v>
      </c>
      <c r="F36" s="210" t="e">
        <f>VLOOKUP(B36,Calcgeneral!$C$2:$U$200,13,FALSE)</f>
        <v>#N/A</v>
      </c>
      <c r="G36" s="171"/>
      <c r="H36" s="173">
        <v>83</v>
      </c>
      <c r="I36" s="162">
        <f>VLOOKUP(H36,Calcgeneral!$B$1:$J$200,2,FALSE)</f>
        <v>32</v>
      </c>
      <c r="J36" s="163" t="str">
        <f>VLOOKUP(I36,Calcgeneral!$C$2:$K$200,2,FALSE)</f>
        <v>Jean-François GOERGEN</v>
      </c>
      <c r="K36" s="163" t="str">
        <f>VLOOKUP(I36,Calcgeneral!$C$2:$K$200,3,FALSE)</f>
        <v>ECSL PERTUIS (84)</v>
      </c>
      <c r="L36" s="164">
        <f>VLOOKUP(I36,engag!$A$1:$D$200,4,FALSE)</f>
        <v>2</v>
      </c>
      <c r="M36" s="210" t="e">
        <f>VLOOKUP(I36,Calcgeneral!$C$2:$U$200,13,FALSE)</f>
        <v>#N/A</v>
      </c>
    </row>
    <row r="37" spans="1:13" s="132" customFormat="1" ht="13.5" customHeight="1">
      <c r="A37" s="170">
        <v>32</v>
      </c>
      <c r="B37" s="162">
        <f>VLOOKUP(A37,Calcgeneral!$B$1:$J$200,2,FALSE)</f>
        <v>78</v>
      </c>
      <c r="C37" s="163" t="str">
        <f>VLOOKUP(B37,Calcgeneral!$C$2:$K$200,2,FALSE)</f>
        <v>Daniel MIQUEL</v>
      </c>
      <c r="D37" s="163" t="str">
        <f>VLOOKUP(B37,Calcgeneral!$C$2:$K$200,3,FALSE)</f>
        <v>LE FOUSSERET (31)</v>
      </c>
      <c r="E37" s="164">
        <f>VLOOKUP(B37,engag!$A$1:$D$200,4,FALSE)</f>
        <v>1</v>
      </c>
      <c r="F37" s="210" t="e">
        <f>VLOOKUP(B37,Calcgeneral!$C$2:$U$200,13,FALSE)</f>
        <v>#N/A</v>
      </c>
      <c r="G37" s="171"/>
      <c r="H37" s="172">
        <v>84</v>
      </c>
      <c r="I37" s="162">
        <f>VLOOKUP(H37,Calcgeneral!$B$1:$J$200,2,FALSE)</f>
        <v>75</v>
      </c>
      <c r="J37" s="163" t="str">
        <f>VLOOKUP(I37,Calcgeneral!$C$2:$K$200,2,FALSE)</f>
        <v>Jérôme DANDINE</v>
      </c>
      <c r="K37" s="163" t="str">
        <f>VLOOKUP(I37,Calcgeneral!$C$2:$K$200,3,FALSE)</f>
        <v>COUSERANS (09)</v>
      </c>
      <c r="L37" s="164">
        <f>VLOOKUP(I37,engag!$A$1:$D$200,4,FALSE)</f>
        <v>2</v>
      </c>
      <c r="M37" s="210" t="e">
        <f>VLOOKUP(I37,Calcgeneral!$C$2:$U$200,13,FALSE)</f>
        <v>#N/A</v>
      </c>
    </row>
    <row r="38" spans="1:13" s="132" customFormat="1" ht="13.5" customHeight="1">
      <c r="A38" s="170">
        <v>33</v>
      </c>
      <c r="B38" s="162">
        <f>VLOOKUP(A38,Calcgeneral!$B$1:$J$200,2,FALSE)</f>
        <v>93</v>
      </c>
      <c r="C38" s="163" t="str">
        <f>VLOOKUP(B38,Calcgeneral!$C$2:$K$200,2,FALSE)</f>
        <v>David CAZALA</v>
      </c>
      <c r="D38" s="163" t="str">
        <f>VLOOKUP(B38,Calcgeneral!$C$2:$K$200,3,FALSE)</f>
        <v>TARBES CYCLISTE</v>
      </c>
      <c r="E38" s="164">
        <f>VLOOKUP(B38,engag!$A$1:$D$200,4,FALSE)</f>
        <v>1</v>
      </c>
      <c r="F38" s="210" t="e">
        <f>VLOOKUP(B38,Calcgeneral!$C$2:$U$200,13,FALSE)</f>
        <v>#N/A</v>
      </c>
      <c r="G38" s="171"/>
      <c r="H38" s="173">
        <v>85</v>
      </c>
      <c r="I38" s="162">
        <f>VLOOKUP(H38,Calcgeneral!$B$1:$J$200,2,FALSE)</f>
        <v>26</v>
      </c>
      <c r="J38" s="163" t="str">
        <f>VLOOKUP(I38,Calcgeneral!$C$2:$K$200,2,FALSE)</f>
        <v>Stéphane SAGE</v>
      </c>
      <c r="K38" s="163" t="str">
        <f>VLOOKUP(I38,Calcgeneral!$C$2:$K$200,3,FALSE)</f>
        <v>CASTELMAYRAN (82)</v>
      </c>
      <c r="L38" s="164">
        <f>VLOOKUP(I38,engag!$A$1:$D$200,4,FALSE)</f>
        <v>1</v>
      </c>
      <c r="M38" s="210" t="e">
        <f>VLOOKUP(I38,Calcgeneral!$C$2:$U$200,13,FALSE)</f>
        <v>#N/A</v>
      </c>
    </row>
    <row r="39" spans="1:13" s="132" customFormat="1" ht="13.5" customHeight="1">
      <c r="A39" s="170">
        <v>34</v>
      </c>
      <c r="B39" s="162">
        <f>VLOOKUP(A39,Calcgeneral!$B$1:$J$200,2,FALSE)</f>
        <v>37</v>
      </c>
      <c r="C39" s="163" t="str">
        <f>VLOOKUP(B39,Calcgeneral!$C$2:$K$200,2,FALSE)</f>
        <v>Fabien DECAMPS</v>
      </c>
      <c r="D39" s="163" t="str">
        <f>VLOOKUP(B39,Calcgeneral!$C$2:$K$200,3,FALSE)</f>
        <v>ST GAUDENS (31)</v>
      </c>
      <c r="E39" s="164">
        <f>VLOOKUP(B39,engag!$A$1:$D$200,4,FALSE)</f>
        <v>1</v>
      </c>
      <c r="F39" s="210" t="e">
        <f>VLOOKUP(B39,Calcgeneral!$C$2:$U$200,13,FALSE)</f>
        <v>#N/A</v>
      </c>
      <c r="G39" s="171"/>
      <c r="H39" s="172">
        <v>86</v>
      </c>
      <c r="I39" s="162">
        <f>VLOOKUP(H39,Calcgeneral!$B$1:$J$200,2,FALSE)</f>
        <v>9</v>
      </c>
      <c r="J39" s="163" t="str">
        <f>VLOOKUP(I39,Calcgeneral!$C$2:$K$200,2,FALSE)</f>
        <v>Damien ROUX</v>
      </c>
      <c r="K39" s="163" t="str">
        <f>VLOOKUP(I39,Calcgeneral!$C$2:$K$200,3,FALSE)</f>
        <v>CC MADIRAN (65)</v>
      </c>
      <c r="L39" s="164">
        <f>VLOOKUP(I39,engag!$A$1:$D$200,4,FALSE)</f>
        <v>1</v>
      </c>
      <c r="M39" s="210" t="e">
        <f>VLOOKUP(I39,Calcgeneral!$C$2:$U$200,13,FALSE)</f>
        <v>#N/A</v>
      </c>
    </row>
    <row r="40" spans="1:13" s="132" customFormat="1" ht="13.5" customHeight="1">
      <c r="A40" s="170">
        <v>35</v>
      </c>
      <c r="B40" s="162">
        <f>VLOOKUP(A40,Calcgeneral!$B$1:$J$200,2,FALSE)</f>
        <v>42</v>
      </c>
      <c r="C40" s="163" t="str">
        <f>VLOOKUP(B40,Calcgeneral!$C$2:$K$200,2,FALSE)</f>
        <v>Patrick LORMANT</v>
      </c>
      <c r="D40" s="163" t="str">
        <f>VLOOKUP(B40,Calcgeneral!$C$2:$K$200,3,FALSE)</f>
        <v>ST GAUDENS (31)</v>
      </c>
      <c r="E40" s="164">
        <f>VLOOKUP(B40,engag!$A$1:$D$200,4,FALSE)</f>
        <v>2</v>
      </c>
      <c r="F40" s="210" t="e">
        <f>VLOOKUP(B40,Calcgeneral!$C$2:$U$200,13,FALSE)</f>
        <v>#N/A</v>
      </c>
      <c r="G40" s="171"/>
      <c r="H40" s="173">
        <v>87</v>
      </c>
      <c r="I40" s="162">
        <f>VLOOKUP(H40,Calcgeneral!$B$1:$J$200,2,FALSE)</f>
        <v>46</v>
      </c>
      <c r="J40" s="163" t="str">
        <f>VLOOKUP(I40,Calcgeneral!$C$2:$K$200,2,FALSE)</f>
        <v>Fabrice COLOMBEL</v>
      </c>
      <c r="K40" s="163" t="str">
        <f>VLOOKUP(I40,Calcgeneral!$C$2:$K$200,3,FALSE)</f>
        <v>PAU VELO (64)</v>
      </c>
      <c r="L40" s="164">
        <f>VLOOKUP(I40,engag!$A$1:$D$200,4,FALSE)</f>
        <v>2</v>
      </c>
      <c r="M40" s="210" t="e">
        <f>VLOOKUP(I40,Calcgeneral!$C$2:$U$200,13,FALSE)</f>
        <v>#N/A</v>
      </c>
    </row>
    <row r="41" spans="1:13" s="132" customFormat="1" ht="13.5" customHeight="1">
      <c r="A41" s="170">
        <v>36</v>
      </c>
      <c r="B41" s="162">
        <f>VLOOKUP(A41,Calcgeneral!$B$1:$J$200,2,FALSE)</f>
        <v>82</v>
      </c>
      <c r="C41" s="163" t="str">
        <f>VLOOKUP(B41,Calcgeneral!$C$2:$K$200,2,FALSE)</f>
        <v>Franck DELRIEU</v>
      </c>
      <c r="D41" s="163" t="str">
        <f>VLOOKUP(B41,Calcgeneral!$C$2:$K$200,3,FALSE)</f>
        <v>AS VILLEMUR CYCLISME (31)</v>
      </c>
      <c r="E41" s="164">
        <f>VLOOKUP(B41,engag!$A$1:$D$200,4,FALSE)</f>
        <v>1</v>
      </c>
      <c r="F41" s="210" t="e">
        <f>VLOOKUP(B41,Calcgeneral!$C$2:$U$200,13,FALSE)</f>
        <v>#N/A</v>
      </c>
      <c r="G41" s="171"/>
      <c r="H41" s="172">
        <v>88</v>
      </c>
      <c r="I41" s="162">
        <f>VLOOKUP(H41,Calcgeneral!$B$1:$J$200,2,FALSE)</f>
        <v>59</v>
      </c>
      <c r="J41" s="163" t="str">
        <f>VLOOKUP(I41,Calcgeneral!$C$2:$K$200,2,FALSE)</f>
        <v>José ZUERAS</v>
      </c>
      <c r="K41" s="163" t="str">
        <f>VLOOKUP(I41,Calcgeneral!$C$2:$K$200,3,FALSE)</f>
        <v>VC PIERREFITTE-LUZ (65)</v>
      </c>
      <c r="L41" s="164">
        <f>VLOOKUP(I41,engag!$A$1:$D$200,4,FALSE)</f>
        <v>1</v>
      </c>
      <c r="M41" s="210" t="e">
        <f>VLOOKUP(I41,Calcgeneral!$C$2:$U$200,13,FALSE)</f>
        <v>#N/A</v>
      </c>
    </row>
    <row r="42" spans="1:13" s="132" customFormat="1" ht="13.5" customHeight="1">
      <c r="A42" s="170">
        <v>37</v>
      </c>
      <c r="B42" s="162">
        <f>VLOOKUP(A42,Calcgeneral!$B$1:$J$200,2,FALSE)</f>
        <v>51</v>
      </c>
      <c r="C42" s="163" t="str">
        <f>VLOOKUP(B42,Calcgeneral!$C$2:$K$200,2,FALSE)</f>
        <v>Jérome MICHELIN</v>
      </c>
      <c r="D42" s="163" t="str">
        <f>VLOOKUP(B42,Calcgeneral!$C$2:$K$200,3,FALSE)</f>
        <v>SAINT PAUL SPORTS (40)</v>
      </c>
      <c r="E42" s="164">
        <f>VLOOKUP(B42,engag!$A$1:$D$200,4,FALSE)</f>
        <v>1</v>
      </c>
      <c r="F42" s="210" t="e">
        <f>VLOOKUP(B42,Calcgeneral!$C$2:$U$200,13,FALSE)</f>
        <v>#N/A</v>
      </c>
      <c r="G42" s="171"/>
      <c r="H42" s="173">
        <v>89</v>
      </c>
      <c r="I42" s="162">
        <f>VLOOKUP(H42,Calcgeneral!$B$1:$J$200,2,FALSE)</f>
        <v>52</v>
      </c>
      <c r="J42" s="163" t="str">
        <f>VLOOKUP(I42,Calcgeneral!$C$2:$K$200,2,FALSE)</f>
        <v>Florian SAUBION</v>
      </c>
      <c r="K42" s="163" t="str">
        <f>VLOOKUP(I42,Calcgeneral!$C$2:$K$200,3,FALSE)</f>
        <v>SAINT PAUL SPORTS (40)</v>
      </c>
      <c r="L42" s="164">
        <f>VLOOKUP(I42,engag!$A$1:$D$200,4,FALSE)</f>
        <v>1</v>
      </c>
      <c r="M42" s="210" t="e">
        <f>VLOOKUP(I42,Calcgeneral!$C$2:$U$200,13,FALSE)</f>
        <v>#N/A</v>
      </c>
    </row>
    <row r="43" spans="1:13" s="132" customFormat="1" ht="13.5" customHeight="1">
      <c r="A43" s="170">
        <v>38</v>
      </c>
      <c r="B43" s="162">
        <f>VLOOKUP(A43,Calcgeneral!$B$1:$J$200,2,FALSE)</f>
        <v>15</v>
      </c>
      <c r="C43" s="163" t="str">
        <f>VLOOKUP(B43,Calcgeneral!$C$2:$K$200,2,FALSE)</f>
        <v>Jérôme MONTAUD</v>
      </c>
      <c r="D43" s="163" t="str">
        <f>VLOOKUP(B43,Calcgeneral!$C$2:$K$200,3,FALSE)</f>
        <v>ACMO  (87)</v>
      </c>
      <c r="E43" s="164">
        <f>VLOOKUP(B43,engag!$A$1:$D$200,4,FALSE)</f>
        <v>1</v>
      </c>
      <c r="F43" s="210" t="e">
        <f>VLOOKUP(B43,Calcgeneral!$C$2:$U$200,13,FALSE)</f>
        <v>#N/A</v>
      </c>
      <c r="G43" s="171"/>
      <c r="H43" s="172">
        <v>90</v>
      </c>
      <c r="I43" s="162">
        <f>VLOOKUP(H43,Calcgeneral!$B$1:$J$200,2,FALSE)</f>
        <v>28</v>
      </c>
      <c r="J43" s="163" t="str">
        <f>VLOOKUP(I43,Calcgeneral!$C$2:$K$200,2,FALSE)</f>
        <v>Nicolas MERLIER</v>
      </c>
      <c r="K43" s="163" t="str">
        <f>VLOOKUP(I43,Calcgeneral!$C$2:$K$200,3,FALSE)</f>
        <v>CASTELMAYRAN (82)</v>
      </c>
      <c r="L43" s="164">
        <f>VLOOKUP(I43,engag!$A$1:$D$200,4,FALSE)</f>
        <v>2</v>
      </c>
      <c r="M43" s="210" t="e">
        <f>VLOOKUP(I43,Calcgeneral!$C$2:$U$200,13,FALSE)</f>
        <v>#N/A</v>
      </c>
    </row>
    <row r="44" spans="1:13" s="132" customFormat="1" ht="13.5" customHeight="1">
      <c r="A44" s="170">
        <v>39</v>
      </c>
      <c r="B44" s="162">
        <f>VLOOKUP(A44,Calcgeneral!$B$1:$J$200,2,FALSE)</f>
        <v>87</v>
      </c>
      <c r="C44" s="163" t="str">
        <f>VLOOKUP(B44,Calcgeneral!$C$2:$K$200,2,FALSE)</f>
        <v>Jean-Baptiste GRANGE</v>
      </c>
      <c r="D44" s="163" t="str">
        <f>VLOOKUP(B44,Calcgeneral!$C$2:$K$200,3,FALSE)</f>
        <v>DÉJANTÉS (65)</v>
      </c>
      <c r="E44" s="164">
        <f>VLOOKUP(B44,engag!$A$1:$D$200,4,FALSE)</f>
        <v>2</v>
      </c>
      <c r="F44" s="210" t="e">
        <f>VLOOKUP(B44,Calcgeneral!$C$2:$U$200,13,FALSE)</f>
        <v>#N/A</v>
      </c>
      <c r="G44" s="171"/>
      <c r="H44" s="173">
        <v>91</v>
      </c>
      <c r="I44" s="162">
        <f>VLOOKUP(H44,Calcgeneral!$B$1:$J$200,2,FALSE)</f>
        <v>81</v>
      </c>
      <c r="J44" s="163" t="str">
        <f>VLOOKUP(I44,Calcgeneral!$C$2:$K$200,2,FALSE)</f>
        <v>Lucas VEYSSET</v>
      </c>
      <c r="K44" s="163" t="str">
        <f>VLOOKUP(I44,Calcgeneral!$C$2:$K$200,3,FALSE)</f>
        <v>LE FOUSSERET (31)</v>
      </c>
      <c r="L44" s="164">
        <f>VLOOKUP(I44,engag!$A$1:$D$200,4,FALSE)</f>
        <v>2</v>
      </c>
      <c r="M44" s="210" t="e">
        <f>VLOOKUP(I44,Calcgeneral!$C$2:$U$200,13,FALSE)</f>
        <v>#N/A</v>
      </c>
    </row>
    <row r="45" spans="1:13" s="132" customFormat="1" ht="13.5" customHeight="1">
      <c r="A45" s="170">
        <v>40</v>
      </c>
      <c r="B45" s="162">
        <f>VLOOKUP(A45,Calcgeneral!$B$1:$J$200,2,FALSE)</f>
        <v>47</v>
      </c>
      <c r="C45" s="163" t="str">
        <f>VLOOKUP(B45,Calcgeneral!$C$2:$K$200,2,FALSE)</f>
        <v>Christophe HARDY</v>
      </c>
      <c r="D45" s="163" t="str">
        <f>VLOOKUP(B45,Calcgeneral!$C$2:$K$200,3,FALSE)</f>
        <v>PAU VELO (64)</v>
      </c>
      <c r="E45" s="164">
        <f>VLOOKUP(B45,engag!$A$1:$D$200,4,FALSE)</f>
        <v>2</v>
      </c>
      <c r="F45" s="210" t="e">
        <f>VLOOKUP(B45,Calcgeneral!$C$2:$U$200,13,FALSE)</f>
        <v>#N/A</v>
      </c>
      <c r="G45" s="171"/>
      <c r="H45" s="172">
        <v>92</v>
      </c>
      <c r="I45" s="162">
        <f>VLOOKUP(H45,Calcgeneral!$B$1:$J$200,2,FALSE)</f>
        <v>69</v>
      </c>
      <c r="J45" s="163" t="e">
        <f>VLOOKUP(I45,Calcgeneral!$C$2:$K$200,2,FALSE)</f>
        <v>#N/A</v>
      </c>
      <c r="K45" s="163" t="e">
        <f>VLOOKUP(I45,Calcgeneral!$C$2:$K$200,3,FALSE)</f>
        <v>#N/A</v>
      </c>
      <c r="L45" s="164">
        <f>VLOOKUP(I45,engag!$A$1:$D$200,4,FALSE)</f>
        <v>2</v>
      </c>
      <c r="M45" s="210" t="e">
        <f>VLOOKUP(I45,Calcgeneral!$C$2:$U$200,13,FALSE)</f>
        <v>#N/A</v>
      </c>
    </row>
    <row r="46" spans="1:13" s="132" customFormat="1" ht="13.5" customHeight="1">
      <c r="A46" s="170">
        <v>41</v>
      </c>
      <c r="B46" s="162">
        <f>VLOOKUP(A46,Calcgeneral!$B$1:$J$200,2,FALSE)</f>
        <v>74</v>
      </c>
      <c r="C46" s="163" t="str">
        <f>VLOOKUP(B46,Calcgeneral!$C$2:$K$200,2,FALSE)</f>
        <v>Sébastien CHAPELET</v>
      </c>
      <c r="D46" s="163" t="str">
        <f>VLOOKUP(B46,Calcgeneral!$C$2:$K$200,3,FALSE)</f>
        <v>COUSERANS (09)</v>
      </c>
      <c r="E46" s="164">
        <f>VLOOKUP(B46,engag!$A$1:$D$200,4,FALSE)</f>
        <v>2</v>
      </c>
      <c r="F46" s="210" t="e">
        <f>VLOOKUP(B46,Calcgeneral!$C$2:$U$200,13,FALSE)</f>
        <v>#N/A</v>
      </c>
      <c r="G46" s="171"/>
      <c r="H46" s="173">
        <v>93</v>
      </c>
      <c r="I46" s="162">
        <f>VLOOKUP(H46,Calcgeneral!$B$1:$J$200,2,FALSE)</f>
        <v>69</v>
      </c>
      <c r="J46" s="163" t="e">
        <f>VLOOKUP(I46,Calcgeneral!$C$2:$K$200,2,FALSE)</f>
        <v>#N/A</v>
      </c>
      <c r="K46" s="163" t="e">
        <f>VLOOKUP(I46,Calcgeneral!$C$2:$K$200,3,FALSE)</f>
        <v>#N/A</v>
      </c>
      <c r="L46" s="164">
        <f>VLOOKUP(I46,engag!$A$1:$D$200,4,FALSE)</f>
        <v>2</v>
      </c>
      <c r="M46" s="210" t="e">
        <f>VLOOKUP(I46,Calcgeneral!$C$2:$U$200,13,FALSE)</f>
        <v>#N/A</v>
      </c>
    </row>
    <row r="47" spans="1:13" s="132" customFormat="1" ht="13.5" customHeight="1">
      <c r="A47" s="170">
        <v>42</v>
      </c>
      <c r="B47" s="162">
        <f>VLOOKUP(A47,Calcgeneral!$B$1:$J$200,2,FALSE)</f>
        <v>22</v>
      </c>
      <c r="C47" s="163" t="str">
        <f>VLOOKUP(B47,Calcgeneral!$C$2:$K$200,2,FALSE)</f>
        <v>Mathieu ISSERT</v>
      </c>
      <c r="D47" s="163" t="str">
        <f>VLOOKUP(B47,Calcgeneral!$C$2:$K$200,3,FALSE)</f>
        <v>FIRSTEAM (64)</v>
      </c>
      <c r="E47" s="164">
        <f>VLOOKUP(B47,engag!$A$1:$D$200,4,FALSE)</f>
        <v>2</v>
      </c>
      <c r="F47" s="210" t="e">
        <f>VLOOKUP(B47,Calcgeneral!$C$2:$U$200,13,FALSE)</f>
        <v>#N/A</v>
      </c>
      <c r="G47" s="171"/>
      <c r="H47" s="172">
        <v>94</v>
      </c>
      <c r="I47" s="162">
        <f>VLOOKUP(H47,Calcgeneral!$B$1:$J$200,2,FALSE)</f>
        <v>53</v>
      </c>
      <c r="J47" s="163" t="e">
        <f>VLOOKUP(I47,Calcgeneral!$C$2:$K$200,2,FALSE)</f>
        <v>#N/A</v>
      </c>
      <c r="K47" s="163" t="e">
        <f>VLOOKUP(I47,Calcgeneral!$C$2:$K$200,3,FALSE)</f>
        <v>#N/A</v>
      </c>
      <c r="L47" s="164">
        <f>VLOOKUP(I47,engag!$A$1:$D$200,4,FALSE)</f>
        <v>2</v>
      </c>
      <c r="M47" s="210" t="e">
        <f>VLOOKUP(I47,Calcgeneral!$C$2:$U$200,13,FALSE)</f>
        <v>#N/A</v>
      </c>
    </row>
    <row r="48" spans="1:13" s="132" customFormat="1" ht="13.5" customHeight="1">
      <c r="A48" s="170">
        <v>43</v>
      </c>
      <c r="B48" s="162">
        <f>VLOOKUP(A48,Calcgeneral!$B$1:$J$200,2,FALSE)</f>
        <v>30</v>
      </c>
      <c r="C48" s="163" t="str">
        <f>VLOOKUP(B48,Calcgeneral!$C$2:$K$200,2,FALSE)</f>
        <v>Bruno CAVELIER</v>
      </c>
      <c r="D48" s="163" t="str">
        <f>VLOOKUP(B48,Calcgeneral!$C$2:$K$200,3,FALSE)</f>
        <v>ECSL PERTUIS (84)</v>
      </c>
      <c r="E48" s="164">
        <f>VLOOKUP(B48,engag!$A$1:$D$200,4,FALSE)</f>
        <v>2</v>
      </c>
      <c r="F48" s="210" t="e">
        <f>VLOOKUP(B48,Calcgeneral!$C$2:$U$200,13,FALSE)</f>
        <v>#N/A</v>
      </c>
      <c r="G48" s="171"/>
      <c r="H48" s="173">
        <v>95</v>
      </c>
      <c r="I48" s="162">
        <f>VLOOKUP(H48,Calcgeneral!$B$1:$J$200,2,FALSE)</f>
        <v>53</v>
      </c>
      <c r="J48" s="163" t="e">
        <f>VLOOKUP(I48,Calcgeneral!$C$2:$K$200,2,FALSE)</f>
        <v>#N/A</v>
      </c>
      <c r="K48" s="163" t="e">
        <f>VLOOKUP(I48,Calcgeneral!$C$2:$K$200,3,FALSE)</f>
        <v>#N/A</v>
      </c>
      <c r="L48" s="164">
        <f>VLOOKUP(I48,engag!$A$1:$D$200,4,FALSE)</f>
        <v>2</v>
      </c>
      <c r="M48" s="210" t="e">
        <f>VLOOKUP(I48,Calcgeneral!$C$2:$U$200,13,FALSE)</f>
        <v>#N/A</v>
      </c>
    </row>
    <row r="49" spans="1:13" s="132" customFormat="1" ht="13.5" customHeight="1">
      <c r="A49" s="170">
        <v>44</v>
      </c>
      <c r="B49" s="162">
        <f>VLOOKUP(A49,Calcgeneral!$B$1:$J$200,2,FALSE)</f>
        <v>17</v>
      </c>
      <c r="C49" s="163" t="str">
        <f>VLOOKUP(B49,Calcgeneral!$C$2:$K$200,2,FALSE)</f>
        <v>Jérôme DUROU</v>
      </c>
      <c r="D49" s="163" t="str">
        <f>VLOOKUP(B49,Calcgeneral!$C$2:$K$200,3,FALSE)</f>
        <v>STADE MONTOIS (40)</v>
      </c>
      <c r="E49" s="164">
        <f>VLOOKUP(B49,engag!$A$1:$D$200,4,FALSE)</f>
        <v>1</v>
      </c>
      <c r="F49" s="210" t="e">
        <f>VLOOKUP(B49,Calcgeneral!$C$2:$U$200,13,FALSE)</f>
        <v>#N/A</v>
      </c>
      <c r="G49" s="171"/>
      <c r="H49" s="172">
        <v>96</v>
      </c>
      <c r="I49" s="162">
        <f>VLOOKUP(H49,Calcgeneral!$B$1:$J$200,2,FALSE)</f>
        <v>54</v>
      </c>
      <c r="J49" s="163" t="e">
        <f>VLOOKUP(I49,Calcgeneral!$C$2:$K$200,2,FALSE)</f>
        <v>#N/A</v>
      </c>
      <c r="K49" s="163" t="e">
        <f>VLOOKUP(I49,Calcgeneral!$C$2:$K$200,3,FALSE)</f>
        <v>#N/A</v>
      </c>
      <c r="L49" s="164">
        <f>VLOOKUP(I49,engag!$A$1:$D$200,4,FALSE)</f>
        <v>1</v>
      </c>
      <c r="M49" s="210" t="e">
        <f>VLOOKUP(I49,Calcgeneral!$C$2:$U$200,13,FALSE)</f>
        <v>#N/A</v>
      </c>
    </row>
    <row r="50" spans="1:13" s="132" customFormat="1" ht="13.5" customHeight="1">
      <c r="A50" s="170">
        <v>45</v>
      </c>
      <c r="B50" s="162">
        <f>VLOOKUP(A50,Calcgeneral!$B$1:$J$200,2,FALSE)</f>
        <v>94</v>
      </c>
      <c r="C50" s="163" t="str">
        <f>VLOOKUP(B50,Calcgeneral!$C$2:$K$200,2,FALSE)</f>
        <v>Christian RICAUD</v>
      </c>
      <c r="D50" s="163" t="str">
        <f>VLOOKUP(B50,Calcgeneral!$C$2:$K$200,3,FALSE)</f>
        <v>CSA EDELWEISS (65)</v>
      </c>
      <c r="E50" s="164">
        <f>VLOOKUP(B50,engag!$A$1:$D$200,4,FALSE)</f>
        <v>1</v>
      </c>
      <c r="F50" s="210" t="e">
        <f>VLOOKUP(B50,Calcgeneral!$C$2:$U$200,13,FALSE)</f>
        <v>#N/A</v>
      </c>
      <c r="G50" s="171"/>
      <c r="H50" s="173">
        <v>97</v>
      </c>
      <c r="I50" s="162">
        <f>VLOOKUP(H50,Calcgeneral!$B$1:$J$200,2,FALSE)</f>
        <v>56</v>
      </c>
      <c r="J50" s="163" t="e">
        <f>VLOOKUP(I50,Calcgeneral!$C$2:$K$200,2,FALSE)</f>
        <v>#N/A</v>
      </c>
      <c r="K50" s="163" t="e">
        <f>VLOOKUP(I50,Calcgeneral!$C$2:$K$200,3,FALSE)</f>
        <v>#N/A</v>
      </c>
      <c r="L50" s="164">
        <f>VLOOKUP(I50,engag!$A$1:$D$200,4,FALSE)</f>
        <v>1</v>
      </c>
      <c r="M50" s="210" t="e">
        <f>VLOOKUP(I50,Calcgeneral!$C$2:$U$200,13,FALSE)</f>
        <v>#N/A</v>
      </c>
    </row>
    <row r="51" spans="1:13" s="132" customFormat="1" ht="13.5" customHeight="1">
      <c r="A51" s="170">
        <v>46</v>
      </c>
      <c r="B51" s="162">
        <f>VLOOKUP(A51,Calcgeneral!$B$1:$J$200,2,FALSE)</f>
        <v>60</v>
      </c>
      <c r="C51" s="163" t="str">
        <f>VLOOKUP(B51,Calcgeneral!$C$2:$K$200,2,FALSE)</f>
        <v>Michel GALCERA</v>
      </c>
      <c r="D51" s="163" t="str">
        <f>VLOOKUP(B51,Calcgeneral!$C$2:$K$200,3,FALSE)</f>
        <v>VC PIERREFITTE-LUZ (65)</v>
      </c>
      <c r="E51" s="164">
        <f>VLOOKUP(B51,engag!$A$1:$D$200,4,FALSE)</f>
        <v>2</v>
      </c>
      <c r="F51" s="210" t="e">
        <f>VLOOKUP(B51,Calcgeneral!$C$2:$U$200,13,FALSE)</f>
        <v>#N/A</v>
      </c>
      <c r="G51" s="171"/>
      <c r="H51" s="172">
        <v>98</v>
      </c>
      <c r="I51" s="162">
        <f>VLOOKUP(H51,Calcgeneral!$B$1:$J$200,2,FALSE)</f>
        <v>69</v>
      </c>
      <c r="J51" s="163" t="e">
        <f>VLOOKUP(I51,Calcgeneral!$C$2:$K$200,2,FALSE)</f>
        <v>#N/A</v>
      </c>
      <c r="K51" s="163" t="e">
        <f>VLOOKUP(I51,Calcgeneral!$C$2:$K$200,3,FALSE)</f>
        <v>#N/A</v>
      </c>
      <c r="L51" s="164">
        <f>VLOOKUP(I51,engag!$A$1:$D$200,4,FALSE)</f>
        <v>2</v>
      </c>
      <c r="M51" s="210" t="e">
        <f>VLOOKUP(I51,Calcgeneral!$C$2:$U$200,13,FALSE)</f>
        <v>#N/A</v>
      </c>
    </row>
    <row r="52" spans="1:13" s="132" customFormat="1" ht="13.5" customHeight="1">
      <c r="A52" s="170">
        <v>47</v>
      </c>
      <c r="B52" s="162">
        <f>VLOOKUP(A52,Calcgeneral!$B$1:$J$200,2,FALSE)</f>
        <v>49</v>
      </c>
      <c r="C52" s="163" t="str">
        <f>VLOOKUP(B52,Calcgeneral!$C$2:$K$200,2,FALSE)</f>
        <v>Vincent DELMAS</v>
      </c>
      <c r="D52" s="163" t="str">
        <f>VLOOKUP(B52,Calcgeneral!$C$2:$K$200,3,FALSE)</f>
        <v>SAINT PAUL SPORTS (40)</v>
      </c>
      <c r="E52" s="164">
        <f>VLOOKUP(B52,engag!$A$1:$D$200,4,FALSE)</f>
        <v>1</v>
      </c>
      <c r="F52" s="210" t="e">
        <f>VLOOKUP(B52,Calcgeneral!$C$2:$U$200,13,FALSE)</f>
        <v>#N/A</v>
      </c>
      <c r="G52" s="171"/>
      <c r="H52" s="173">
        <v>99</v>
      </c>
      <c r="I52" s="162">
        <f>VLOOKUP(H52,Calcgeneral!$B$1:$J$200,2,FALSE)</f>
        <v>83</v>
      </c>
      <c r="J52" s="163" t="e">
        <f>VLOOKUP(I52,Calcgeneral!$C$2:$K$200,2,FALSE)</f>
        <v>#N/A</v>
      </c>
      <c r="K52" s="163" t="e">
        <f>VLOOKUP(I52,Calcgeneral!$C$2:$K$200,3,FALSE)</f>
        <v>#N/A</v>
      </c>
      <c r="L52" s="164">
        <f>VLOOKUP(I52,engag!$A$1:$D$200,4,FALSE)</f>
        <v>1</v>
      </c>
      <c r="M52" s="210" t="e">
        <f>VLOOKUP(I52,Calcgeneral!$C$2:$U$200,13,FALSE)</f>
        <v>#N/A</v>
      </c>
    </row>
    <row r="53" spans="1:13" s="132" customFormat="1" ht="13.5" customHeight="1">
      <c r="A53" s="170">
        <v>48</v>
      </c>
      <c r="B53" s="162">
        <f>VLOOKUP(A53,Calcgeneral!$B$1:$J$200,2,FALSE)</f>
        <v>20</v>
      </c>
      <c r="C53" s="163" t="str">
        <f>VLOOKUP(B53,Calcgeneral!$C$2:$K$200,2,FALSE)</f>
        <v>Julien CHEVERRY</v>
      </c>
      <c r="D53" s="163" t="str">
        <f>VLOOKUP(B53,Calcgeneral!$C$2:$K$200,3,FALSE)</f>
        <v>FIRSTEAM (64)</v>
      </c>
      <c r="E53" s="164">
        <f>VLOOKUP(B53,engag!$A$1:$D$200,4,FALSE)</f>
        <v>2</v>
      </c>
      <c r="F53" s="210" t="e">
        <f>VLOOKUP(B53,Calcgeneral!$C$2:$U$200,13,FALSE)</f>
        <v>#N/A</v>
      </c>
      <c r="G53" s="171"/>
      <c r="H53" s="172">
        <v>100</v>
      </c>
      <c r="I53" s="162">
        <f>VLOOKUP(H53,Calcgeneral!$B$1:$J$200,2,FALSE)</f>
        <v>86</v>
      </c>
      <c r="J53" s="163" t="e">
        <f>VLOOKUP(I53,Calcgeneral!$C$2:$K$200,2,FALSE)</f>
        <v>#N/A</v>
      </c>
      <c r="K53" s="163" t="e">
        <f>VLOOKUP(I53,Calcgeneral!$C$2:$K$200,3,FALSE)</f>
        <v>#N/A</v>
      </c>
      <c r="L53" s="164">
        <f>VLOOKUP(I53,engag!$A$1:$D$200,4,FALSE)</f>
        <v>1</v>
      </c>
      <c r="M53" s="210" t="e">
        <f>VLOOKUP(I53,Calcgeneral!$C$2:$U$200,13,FALSE)</f>
        <v>#N/A</v>
      </c>
    </row>
    <row r="54" spans="1:13" s="132" customFormat="1" ht="13.5" customHeight="1">
      <c r="A54" s="170">
        <v>49</v>
      </c>
      <c r="B54" s="162">
        <f>VLOOKUP(A54,Calcgeneral!$B$1:$J$200,2,FALSE)</f>
        <v>79</v>
      </c>
      <c r="C54" s="163" t="str">
        <f>VLOOKUP(B54,Calcgeneral!$C$2:$K$200,2,FALSE)</f>
        <v>Dorian SEVIN</v>
      </c>
      <c r="D54" s="163" t="str">
        <f>VLOOKUP(B54,Calcgeneral!$C$2:$K$200,3,FALSE)</f>
        <v>LE FOUSSERET (31)</v>
      </c>
      <c r="E54" s="164">
        <f>VLOOKUP(B54,engag!$A$1:$D$200,4,FALSE)</f>
        <v>1</v>
      </c>
      <c r="F54" s="210" t="e">
        <f>VLOOKUP(B54,Calcgeneral!$C$2:$U$200,13,FALSE)</f>
        <v>#N/A</v>
      </c>
      <c r="G54" s="171"/>
      <c r="H54" s="173">
        <v>101</v>
      </c>
      <c r="I54" s="162">
        <f>VLOOKUP(H54,Calcgeneral!$B$1:$J$200,2,FALSE)</f>
        <v>88</v>
      </c>
      <c r="J54" s="163" t="e">
        <f>VLOOKUP(I54,Calcgeneral!$C$2:$K$200,2,FALSE)</f>
        <v>#N/A</v>
      </c>
      <c r="K54" s="163" t="e">
        <f>VLOOKUP(I54,Calcgeneral!$C$2:$K$200,3,FALSE)</f>
        <v>#N/A</v>
      </c>
      <c r="L54" s="164">
        <f>VLOOKUP(I54,engag!$A$1:$D$200,4,FALSE)</f>
        <v>2</v>
      </c>
      <c r="M54" s="210" t="e">
        <f>VLOOKUP(I54,Calcgeneral!$C$2:$U$200,13,FALSE)</f>
        <v>#N/A</v>
      </c>
    </row>
    <row r="55" spans="1:13" s="132" customFormat="1" ht="13.5" customHeight="1">
      <c r="A55" s="170">
        <v>50</v>
      </c>
      <c r="B55" s="162">
        <f>VLOOKUP(A55,Calcgeneral!$B$1:$J$200,2,FALSE)</f>
        <v>7</v>
      </c>
      <c r="C55" s="163" t="str">
        <f>VLOOKUP(B55,Calcgeneral!$C$2:$K$200,2,FALSE)</f>
        <v>Pascal CAUMONT</v>
      </c>
      <c r="D55" s="163" t="str">
        <f>VLOOKUP(B55,Calcgeneral!$C$2:$K$200,3,FALSE)</f>
        <v>CC MADIRAN (65)</v>
      </c>
      <c r="E55" s="164">
        <f>VLOOKUP(B55,engag!$A$1:$D$200,4,FALSE)</f>
        <v>1</v>
      </c>
      <c r="F55" s="210" t="e">
        <f>VLOOKUP(B55,Calcgeneral!$C$2:$U$200,13,FALSE)</f>
        <v>#N/A</v>
      </c>
      <c r="G55" s="171"/>
      <c r="H55" s="172">
        <v>102</v>
      </c>
      <c r="I55" s="218" t="e">
        <f>VLOOKUP(H55,Calcgeneral!$B$1:$J$200,2,FALSE)</f>
        <v>#N/A</v>
      </c>
      <c r="J55" s="219" t="e">
        <f>VLOOKUP(I55,Calcgeneral!$C$2:$K$200,2,FALSE)</f>
        <v>#N/A</v>
      </c>
      <c r="K55" s="219" t="e">
        <f>VLOOKUP(I55,Calcgeneral!$C$2:$K$200,3,FALSE)</f>
        <v>#N/A</v>
      </c>
      <c r="L55" s="220" t="e">
        <f>VLOOKUP(I55,engag!$A$1:$D$200,4,FALSE)</f>
        <v>#N/A</v>
      </c>
      <c r="M55" s="221" t="e">
        <f>VLOOKUP(I55,Calcgeneral!$C$2:$U$200,13,FALSE)</f>
        <v>#N/A</v>
      </c>
    </row>
    <row r="56" spans="1:13" s="132" customFormat="1" ht="13.5" customHeight="1">
      <c r="A56" s="170">
        <v>51</v>
      </c>
      <c r="B56" s="162">
        <f>VLOOKUP(A56,Calcgeneral!$B$1:$J$200,2,FALSE)</f>
        <v>99</v>
      </c>
      <c r="C56" s="163" t="str">
        <f>VLOOKUP(B56,Calcgeneral!$C$2:$K$200,2,FALSE)</f>
        <v>Laurent AIROLDI</v>
      </c>
      <c r="D56" s="163" t="str">
        <f>VLOOKUP(B56,Calcgeneral!$C$2:$K$200,3,FALSE)</f>
        <v>VC MAUVEZINOIS (32)</v>
      </c>
      <c r="E56" s="164">
        <f>VLOOKUP(B56,engag!$A$1:$D$200,4,FALSE)</f>
        <v>2</v>
      </c>
      <c r="F56" s="210" t="e">
        <f>VLOOKUP(B56,Calcgeneral!$C$2:$U$200,13,FALSE)</f>
        <v>#N/A</v>
      </c>
      <c r="G56" s="171"/>
      <c r="H56" s="173">
        <v>103</v>
      </c>
      <c r="I56" s="218" t="e">
        <f>VLOOKUP(H56,Calcgeneral!$B$1:$J$200,2,FALSE)</f>
        <v>#N/A</v>
      </c>
      <c r="J56" s="219" t="e">
        <f>VLOOKUP(I56,Calcgeneral!$C$2:$K$200,2,FALSE)</f>
        <v>#N/A</v>
      </c>
      <c r="K56" s="219" t="e">
        <f>VLOOKUP(I56,Calcgeneral!$C$2:$K$200,3,FALSE)</f>
        <v>#N/A</v>
      </c>
      <c r="L56" s="220" t="e">
        <f>VLOOKUP(I56,engag!$A$1:$D$200,4,FALSE)</f>
        <v>#N/A</v>
      </c>
      <c r="M56" s="221" t="e">
        <f>VLOOKUP(I56,Calcgeneral!$C$2:$U$200,13,FALSE)</f>
        <v>#N/A</v>
      </c>
    </row>
    <row r="57" spans="1:13" s="132" customFormat="1" ht="13.5" customHeight="1">
      <c r="A57" s="174">
        <v>52</v>
      </c>
      <c r="B57" s="165">
        <f>VLOOKUP(A57,Calcgeneral!$B$1:$J$200,2,FALSE)</f>
        <v>12</v>
      </c>
      <c r="C57" s="166" t="str">
        <f>VLOOKUP(B57,Calcgeneral!$C$2:$K$200,2,FALSE)</f>
        <v>Ludovic FABRIE</v>
      </c>
      <c r="D57" s="166" t="str">
        <f>VLOOKUP(B57,Calcgeneral!$C$2:$K$200,3,FALSE)</f>
        <v>ACMO  (87)</v>
      </c>
      <c r="E57" s="164">
        <f>VLOOKUP(B57,engag!$A$1:$D$200,4,FALSE)</f>
        <v>1</v>
      </c>
      <c r="F57" s="210" t="e">
        <f>VLOOKUP(B57,Calcgeneral!$C$2:$U$200,13,FALSE)</f>
        <v>#N/A</v>
      </c>
      <c r="G57" s="175"/>
      <c r="H57" s="176">
        <v>104</v>
      </c>
      <c r="I57" s="222" t="e">
        <f>VLOOKUP(H57,Calcgeneral!$B$1:$J$200,2,FALSE)</f>
        <v>#N/A</v>
      </c>
      <c r="J57" s="223" t="e">
        <f>VLOOKUP(I57,Calcgeneral!$C$2:$K$200,2,FALSE)</f>
        <v>#N/A</v>
      </c>
      <c r="K57" s="223" t="e">
        <f>VLOOKUP(I57,Calcgeneral!$C$2:$K$200,3,FALSE)</f>
        <v>#N/A</v>
      </c>
      <c r="L57" s="220" t="e">
        <f>VLOOKUP(I57,engag!$A$1:$D$200,4,FALSE)</f>
        <v>#N/A</v>
      </c>
      <c r="M57" s="224" t="e">
        <f>VLOOKUP(I57,Calcgeneral!$C$2:$U$200,13,FALSE)</f>
        <v>#N/A</v>
      </c>
    </row>
    <row r="58" spans="5:13" ht="12">
      <c r="E58" s="187"/>
      <c r="F58" s="187"/>
      <c r="L58" s="217"/>
      <c r="M58" s="177"/>
    </row>
  </sheetData>
  <sheetProtection/>
  <mergeCells count="3">
    <mergeCell ref="A2:L2"/>
    <mergeCell ref="A3:L3"/>
    <mergeCell ref="A4:L4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M61"/>
  <sheetViews>
    <sheetView zoomScalePageLayoutView="0" workbookViewId="0" topLeftCell="A1">
      <selection activeCell="O12" sqref="O12"/>
    </sheetView>
  </sheetViews>
  <sheetFormatPr defaultColWidth="11.421875" defaultRowHeight="12.75"/>
  <cols>
    <col min="1" max="1" width="4.7109375" style="1" bestFit="1" customWidth="1"/>
    <col min="2" max="2" width="3.57421875" style="1" bestFit="1" customWidth="1"/>
    <col min="3" max="3" width="17.7109375" style="2" customWidth="1"/>
    <col min="4" max="4" width="12.8515625" style="1" bestFit="1" customWidth="1"/>
    <col min="5" max="5" width="4.28125" style="1" bestFit="1" customWidth="1"/>
    <col min="6" max="6" width="6.8515625" style="1" bestFit="1" customWidth="1"/>
    <col min="7" max="7" width="0.5625" style="2" customWidth="1"/>
    <col min="8" max="8" width="4.7109375" style="1" bestFit="1" customWidth="1"/>
    <col min="9" max="9" width="4.421875" style="2" bestFit="1" customWidth="1"/>
    <col min="10" max="10" width="17.7109375" style="2" customWidth="1"/>
    <col min="11" max="11" width="13.00390625" style="2" bestFit="1" customWidth="1"/>
    <col min="12" max="12" width="4.421875" style="1" bestFit="1" customWidth="1"/>
    <col min="13" max="13" width="7.140625" style="1" bestFit="1" customWidth="1"/>
    <col min="14" max="16384" width="11.421875" style="2" customWidth="1"/>
  </cols>
  <sheetData>
    <row r="1" ht="12"/>
    <row r="2" spans="1:13" ht="18">
      <c r="A2" s="226" t="s">
        <v>71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ht="15">
      <c r="A3" s="227" t="s">
        <v>78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3" ht="12.75">
      <c r="A4" s="228" t="s">
        <v>232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</row>
    <row r="5" spans="1:13" s="26" customFormat="1" ht="12.75" customHeight="1">
      <c r="A5" s="68" t="s">
        <v>4</v>
      </c>
      <c r="B5" s="27" t="s">
        <v>1</v>
      </c>
      <c r="C5" s="27" t="s">
        <v>2</v>
      </c>
      <c r="D5" s="27" t="s">
        <v>0</v>
      </c>
      <c r="E5" s="27" t="s">
        <v>14</v>
      </c>
      <c r="F5" s="27" t="s">
        <v>5</v>
      </c>
      <c r="G5" s="78"/>
      <c r="H5" s="68" t="s">
        <v>4</v>
      </c>
      <c r="I5" s="27" t="s">
        <v>1</v>
      </c>
      <c r="J5" s="27" t="s">
        <v>2</v>
      </c>
      <c r="K5" s="27" t="s">
        <v>0</v>
      </c>
      <c r="L5" s="27" t="s">
        <v>14</v>
      </c>
      <c r="M5" s="27" t="s">
        <v>5</v>
      </c>
    </row>
    <row r="6" spans="1:13" s="178" customFormat="1" ht="13.5" customHeight="1">
      <c r="A6" s="167">
        <v>1</v>
      </c>
      <c r="B6" s="158">
        <f>VLOOKUP(A6,Calcgeneral!$B$1:$J$200,2,FALSE)</f>
        <v>5</v>
      </c>
      <c r="C6" s="159" t="str">
        <f>VLOOKUP(B6,Calcgeneral!$C$2:$K$200,2,FALSE)</f>
        <v>Yohan TRIMOULET</v>
      </c>
      <c r="D6" s="159" t="str">
        <f>VLOOKUP(B6,Calcgeneral!$C$2:$K$200,3,FALSE)</f>
        <v>ACCRO VELO (47)</v>
      </c>
      <c r="E6" s="160">
        <f>VLOOKUP(B6,engag!$A$1:$D$200,4,FALSE)</f>
        <v>1</v>
      </c>
      <c r="F6" s="161" t="e">
        <f>VLOOKUP(B6,Calcgeneral!$C$2:$U$200,7,FALSE)</f>
        <v>#N/A</v>
      </c>
      <c r="G6" s="168"/>
      <c r="H6" s="169">
        <v>53</v>
      </c>
      <c r="I6" s="158">
        <f>VLOOKUP(H6,Calcgeneral!$B$1:$J$200,2,FALSE)</f>
        <v>84</v>
      </c>
      <c r="J6" s="159" t="str">
        <f>VLOOKUP(I6,Calcgeneral!$C$2:$K$200,2,FALSE)</f>
        <v>Roman TURROQUES</v>
      </c>
      <c r="K6" s="159" t="str">
        <f>VLOOKUP(I6,Calcgeneral!$C$2:$K$200,3,FALSE)</f>
        <v>AS VILLEMUR CYCLISME (31)</v>
      </c>
      <c r="L6" s="160">
        <f>VLOOKUP(I6,engag!$A$1:$D$200,4,FALSE)</f>
        <v>1</v>
      </c>
      <c r="M6" s="211" t="e">
        <f>VLOOKUP(I6,Calcgeneral!$C$2:$U$200,15,FALSE)</f>
        <v>#N/A</v>
      </c>
    </row>
    <row r="7" spans="1:13" s="179" customFormat="1" ht="13.5" customHeight="1">
      <c r="A7" s="170">
        <v>2</v>
      </c>
      <c r="B7" s="162">
        <f>VLOOKUP(A7,Calcgeneral!$B$1:$J$200,2,FALSE)</f>
        <v>23</v>
      </c>
      <c r="C7" s="163" t="str">
        <f>VLOOKUP(B7,Calcgeneral!$C$2:$K$200,2,FALSE)</f>
        <v>Romain BAZALGETTE</v>
      </c>
      <c r="D7" s="163" t="str">
        <f>VLOOKUP(B7,Calcgeneral!$C$2:$K$200,3,FALSE)</f>
        <v>FIRSTEAM (64)</v>
      </c>
      <c r="E7" s="164">
        <f>VLOOKUP(B7,engag!$A$1:$D$200,4,FALSE)</f>
        <v>1</v>
      </c>
      <c r="F7" s="210" t="e">
        <f>VLOOKUP(B7,Calcgeneral!$C$2:$U$200,15,FALSE)</f>
        <v>#N/A</v>
      </c>
      <c r="G7" s="171"/>
      <c r="H7" s="172">
        <v>54</v>
      </c>
      <c r="I7" s="162">
        <f>VLOOKUP(H7,Calcgeneral!$B$1:$J$200,2,FALSE)</f>
        <v>89</v>
      </c>
      <c r="J7" s="163" t="str">
        <f>VLOOKUP(I7,Calcgeneral!$C$2:$K$200,2,FALSE)</f>
        <v>Jacques FALLIERO</v>
      </c>
      <c r="K7" s="163" t="str">
        <f>VLOOKUP(I7,Calcgeneral!$C$2:$K$200,3,FALSE)</f>
        <v>UV LOURDES (65)</v>
      </c>
      <c r="L7" s="164">
        <f>VLOOKUP(I7,engag!$A$1:$D$200,4,FALSE)</f>
        <v>1</v>
      </c>
      <c r="M7" s="210" t="e">
        <f>VLOOKUP(I7,Calcgeneral!$C$2:$U$200,15,FALSE)</f>
        <v>#N/A</v>
      </c>
    </row>
    <row r="8" spans="1:13" s="179" customFormat="1" ht="13.5" customHeight="1">
      <c r="A8" s="170">
        <v>3</v>
      </c>
      <c r="B8" s="162">
        <f>VLOOKUP(A8,Calcgeneral!$B$1:$J$200,2,FALSE)</f>
        <v>4</v>
      </c>
      <c r="C8" s="163" t="str">
        <f>VLOOKUP(B8,Calcgeneral!$C$2:$K$200,2,FALSE)</f>
        <v>Jérémie SOUTON</v>
      </c>
      <c r="D8" s="163" t="str">
        <f>VLOOKUP(B8,Calcgeneral!$C$2:$K$200,3,FALSE)</f>
        <v>ACCRO VELO (47)</v>
      </c>
      <c r="E8" s="164">
        <f>VLOOKUP(B8,engag!$A$1:$D$200,4,FALSE)</f>
        <v>1</v>
      </c>
      <c r="F8" s="210" t="e">
        <f>VLOOKUP(B8,Calcgeneral!$C$2:$U$200,15,FALSE)</f>
        <v>#N/A</v>
      </c>
      <c r="G8" s="171"/>
      <c r="H8" s="173">
        <v>55</v>
      </c>
      <c r="I8" s="162">
        <f>VLOOKUP(H8,Calcgeneral!$B$1:$J$200,2,FALSE)</f>
        <v>96</v>
      </c>
      <c r="J8" s="163" t="str">
        <f>VLOOKUP(I8,Calcgeneral!$C$2:$K$200,2,FALSE)</f>
        <v>Franck VERNIS</v>
      </c>
      <c r="K8" s="163" t="str">
        <f>VLOOKUP(I8,Calcgeneral!$C$2:$K$200,3,FALSE)</f>
        <v>EST BEARN CYCLOSPORT (64)</v>
      </c>
      <c r="L8" s="164">
        <f>VLOOKUP(I8,engag!$A$1:$D$200,4,FALSE)</f>
        <v>1</v>
      </c>
      <c r="M8" s="210" t="e">
        <f>VLOOKUP(I8,Calcgeneral!$C$2:$U$200,15,FALSE)</f>
        <v>#N/A</v>
      </c>
    </row>
    <row r="9" spans="1:13" s="179" customFormat="1" ht="13.5" customHeight="1">
      <c r="A9" s="170">
        <v>4</v>
      </c>
      <c r="B9" s="162">
        <f>VLOOKUP(A9,Calcgeneral!$B$1:$J$200,2,FALSE)</f>
        <v>77</v>
      </c>
      <c r="C9" s="163" t="str">
        <f>VLOOKUP(B9,Calcgeneral!$C$2:$K$200,2,FALSE)</f>
        <v>Nicolas MARTIN</v>
      </c>
      <c r="D9" s="163" t="str">
        <f>VLOOKUP(B9,Calcgeneral!$C$2:$K$200,3,FALSE)</f>
        <v>LE FOUSSERET (31)</v>
      </c>
      <c r="E9" s="164">
        <f>VLOOKUP(B9,engag!$A$1:$D$200,4,FALSE)</f>
        <v>1</v>
      </c>
      <c r="F9" s="210" t="e">
        <f>VLOOKUP(B9,Calcgeneral!$C$2:$U$200,15,FALSE)</f>
        <v>#N/A</v>
      </c>
      <c r="G9" s="171"/>
      <c r="H9" s="172">
        <v>56</v>
      </c>
      <c r="I9" s="162">
        <f>VLOOKUP(H9,Calcgeneral!$B$1:$J$200,2,FALSE)</f>
        <v>13</v>
      </c>
      <c r="J9" s="163" t="str">
        <f>VLOOKUP(I9,Calcgeneral!$C$2:$K$200,2,FALSE)</f>
        <v>Sylvain LAFORE</v>
      </c>
      <c r="K9" s="163" t="str">
        <f>VLOOKUP(I9,Calcgeneral!$C$2:$K$200,3,FALSE)</f>
        <v>ACMO  (87)</v>
      </c>
      <c r="L9" s="164">
        <f>VLOOKUP(I9,engag!$A$1:$D$200,4,FALSE)</f>
        <v>1</v>
      </c>
      <c r="M9" s="210" t="e">
        <f>VLOOKUP(I9,Calcgeneral!$C$2:$U$200,15,FALSE)</f>
        <v>#N/A</v>
      </c>
    </row>
    <row r="10" spans="1:13" s="179" customFormat="1" ht="13.5" customHeight="1">
      <c r="A10" s="170">
        <v>5</v>
      </c>
      <c r="B10" s="162">
        <f>VLOOKUP(A10,Calcgeneral!$B$1:$J$200,2,FALSE)</f>
        <v>11</v>
      </c>
      <c r="C10" s="163" t="str">
        <f>VLOOKUP(B10,Calcgeneral!$C$2:$K$200,2,FALSE)</f>
        <v>Nicolas BASTIEN</v>
      </c>
      <c r="D10" s="163" t="str">
        <f>VLOOKUP(B10,Calcgeneral!$C$2:$K$200,3,FALSE)</f>
        <v>ACMO  (87)</v>
      </c>
      <c r="E10" s="164">
        <f>VLOOKUP(B10,engag!$A$1:$D$200,4,FALSE)</f>
        <v>1</v>
      </c>
      <c r="F10" s="210" t="e">
        <f>VLOOKUP(B10,Calcgeneral!$C$2:$U$200,15,FALSE)</f>
        <v>#N/A</v>
      </c>
      <c r="G10" s="171"/>
      <c r="H10" s="173">
        <v>57</v>
      </c>
      <c r="I10" s="162">
        <f>VLOOKUP(H10,Calcgeneral!$B$1:$J$200,2,FALSE)</f>
        <v>65</v>
      </c>
      <c r="J10" s="163" t="str">
        <f>VLOOKUP(I10,Calcgeneral!$C$2:$K$200,2,FALSE)</f>
        <v>Frédéric IGLESIAS</v>
      </c>
      <c r="K10" s="163" t="str">
        <f>VLOOKUP(I10,Calcgeneral!$C$2:$K$200,3,FALSE)</f>
        <v>UC LAVEDAN (65)</v>
      </c>
      <c r="L10" s="164">
        <f>VLOOKUP(I10,engag!$A$1:$D$200,4,FALSE)</f>
        <v>1</v>
      </c>
      <c r="M10" s="210" t="e">
        <f>VLOOKUP(I10,Calcgeneral!$C$2:$U$200,15,FALSE)</f>
        <v>#N/A</v>
      </c>
    </row>
    <row r="11" spans="1:13" s="179" customFormat="1" ht="13.5" customHeight="1">
      <c r="A11" s="170">
        <v>6</v>
      </c>
      <c r="B11" s="162">
        <f>VLOOKUP(A11,Calcgeneral!$B$1:$J$200,2,FALSE)</f>
        <v>39</v>
      </c>
      <c r="C11" s="163" t="str">
        <f>VLOOKUP(B11,Calcgeneral!$C$2:$K$200,2,FALSE)</f>
        <v>Christophe MONTAUBAN</v>
      </c>
      <c r="D11" s="163" t="str">
        <f>VLOOKUP(B11,Calcgeneral!$C$2:$K$200,3,FALSE)</f>
        <v>ST GAUDENS (31)</v>
      </c>
      <c r="E11" s="164">
        <f>VLOOKUP(B11,engag!$A$1:$D$200,4,FALSE)</f>
        <v>1</v>
      </c>
      <c r="F11" s="210" t="e">
        <f>VLOOKUP(B11,Calcgeneral!$C$2:$U$200,15,FALSE)</f>
        <v>#N/A</v>
      </c>
      <c r="G11" s="171"/>
      <c r="H11" s="172">
        <v>58</v>
      </c>
      <c r="I11" s="162">
        <f>VLOOKUP(H11,Calcgeneral!$B$1:$J$200,2,FALSE)</f>
        <v>19</v>
      </c>
      <c r="J11" s="163" t="str">
        <f>VLOOKUP(I11,Calcgeneral!$C$2:$K$200,2,FALSE)</f>
        <v>Nicolas GLACIAL</v>
      </c>
      <c r="K11" s="163" t="str">
        <f>VLOOKUP(I11,Calcgeneral!$C$2:$K$200,3,FALSE)</f>
        <v>FIRSTEAM (64)</v>
      </c>
      <c r="L11" s="164">
        <f>VLOOKUP(I11,engag!$A$1:$D$200,4,FALSE)</f>
        <v>1</v>
      </c>
      <c r="M11" s="210" t="e">
        <f>VLOOKUP(I11,Calcgeneral!$C$2:$U$200,15,FALSE)</f>
        <v>#N/A</v>
      </c>
    </row>
    <row r="12" spans="1:13" s="179" customFormat="1" ht="13.5" customHeight="1">
      <c r="A12" s="170">
        <v>7</v>
      </c>
      <c r="B12" s="162">
        <f>VLOOKUP(A12,Calcgeneral!$B$1:$J$200,2,FALSE)</f>
        <v>6</v>
      </c>
      <c r="C12" s="163" t="str">
        <f>VLOOKUP(B12,Calcgeneral!$C$2:$K$200,2,FALSE)</f>
        <v>Cyril BOUTY</v>
      </c>
      <c r="D12" s="163" t="str">
        <f>VLOOKUP(B12,Calcgeneral!$C$2:$K$200,3,FALSE)</f>
        <v>CASTELJALOUX (47)</v>
      </c>
      <c r="E12" s="164">
        <f>VLOOKUP(B12,engag!$A$1:$D$200,4,FALSE)</f>
        <v>1</v>
      </c>
      <c r="F12" s="210" t="e">
        <f>VLOOKUP(B12,Calcgeneral!$C$2:$U$200,15,FALSE)</f>
        <v>#N/A</v>
      </c>
      <c r="G12" s="171"/>
      <c r="H12" s="173">
        <v>59</v>
      </c>
      <c r="I12" s="162">
        <f>VLOOKUP(H12,Calcgeneral!$B$1:$J$200,2,FALSE)</f>
        <v>36</v>
      </c>
      <c r="J12" s="163" t="str">
        <f>VLOOKUP(I12,Calcgeneral!$C$2:$K$200,2,FALSE)</f>
        <v>Auguste COUTINHO</v>
      </c>
      <c r="K12" s="163" t="str">
        <f>VLOOKUP(I12,Calcgeneral!$C$2:$K$200,3,FALSE)</f>
        <v>ST GAUDENS (31)</v>
      </c>
      <c r="L12" s="164">
        <f>VLOOKUP(I12,engag!$A$1:$D$200,4,FALSE)</f>
        <v>1</v>
      </c>
      <c r="M12" s="210" t="e">
        <f>VLOOKUP(I12,Calcgeneral!$C$2:$U$200,15,FALSE)</f>
        <v>#N/A</v>
      </c>
    </row>
    <row r="13" spans="1:13" s="179" customFormat="1" ht="13.5" customHeight="1">
      <c r="A13" s="170">
        <v>8</v>
      </c>
      <c r="B13" s="162">
        <f>VLOOKUP(A13,Calcgeneral!$B$1:$J$200,2,FALSE)</f>
        <v>100</v>
      </c>
      <c r="C13" s="163" t="str">
        <f>VLOOKUP(B13,Calcgeneral!$C$2:$K$200,2,FALSE)</f>
        <v>Frédéric SARNIGUET</v>
      </c>
      <c r="D13" s="163" t="str">
        <f>VLOOKUP(B13,Calcgeneral!$C$2:$K$200,3,FALSE)</f>
        <v>UC VIDOUZIEN (65)</v>
      </c>
      <c r="E13" s="164">
        <f>VLOOKUP(B13,engag!$A$1:$D$200,4,FALSE)</f>
        <v>1</v>
      </c>
      <c r="F13" s="210" t="e">
        <f>VLOOKUP(B13,Calcgeneral!$C$2:$U$200,15,FALSE)</f>
        <v>#N/A</v>
      </c>
      <c r="G13" s="171"/>
      <c r="H13" s="172">
        <v>60</v>
      </c>
      <c r="I13" s="162">
        <f>VLOOKUP(H13,Calcgeneral!$B$1:$J$200,2,FALSE)</f>
        <v>38</v>
      </c>
      <c r="J13" s="163" t="str">
        <f>VLOOKUP(I13,Calcgeneral!$C$2:$K$200,2,FALSE)</f>
        <v>Mattias MICAS</v>
      </c>
      <c r="K13" s="163" t="str">
        <f>VLOOKUP(I13,Calcgeneral!$C$2:$K$200,3,FALSE)</f>
        <v>ST GAUDENS (31)</v>
      </c>
      <c r="L13" s="164">
        <f>VLOOKUP(I13,engag!$A$1:$D$200,4,FALSE)</f>
        <v>1</v>
      </c>
      <c r="M13" s="210" t="e">
        <f>VLOOKUP(I13,Calcgeneral!$C$2:$U$200,15,FALSE)</f>
        <v>#N/A</v>
      </c>
    </row>
    <row r="14" spans="1:13" s="179" customFormat="1" ht="13.5" customHeight="1">
      <c r="A14" s="170">
        <v>9</v>
      </c>
      <c r="B14" s="162">
        <f>VLOOKUP(A14,Calcgeneral!$B$1:$J$200,2,FALSE)</f>
        <v>55</v>
      </c>
      <c r="C14" s="163" t="str">
        <f>VLOOKUP(B14,Calcgeneral!$C$2:$K$200,2,FALSE)</f>
        <v>Dorian GALCERA</v>
      </c>
      <c r="D14" s="163" t="str">
        <f>VLOOKUP(B14,Calcgeneral!$C$2:$K$200,3,FALSE)</f>
        <v>VC PIERREFITTE-LUZ (65)</v>
      </c>
      <c r="E14" s="164">
        <f>VLOOKUP(B14,engag!$A$1:$D$200,4,FALSE)</f>
        <v>1</v>
      </c>
      <c r="F14" s="210" t="e">
        <f>VLOOKUP(B14,Calcgeneral!$C$2:$U$200,15,FALSE)</f>
        <v>#N/A</v>
      </c>
      <c r="G14" s="171"/>
      <c r="H14" s="173">
        <v>61</v>
      </c>
      <c r="I14" s="162">
        <f>VLOOKUP(H14,Calcgeneral!$B$1:$J$200,2,FALSE)</f>
        <v>62</v>
      </c>
      <c r="J14" s="163" t="str">
        <f>VLOOKUP(I14,Calcgeneral!$C$2:$K$200,2,FALSE)</f>
        <v>Xavier DAVIA</v>
      </c>
      <c r="K14" s="163" t="str">
        <f>VLOOKUP(I14,Calcgeneral!$C$2:$K$200,3,FALSE)</f>
        <v>UC LAVEDAN (65)</v>
      </c>
      <c r="L14" s="164">
        <f>VLOOKUP(I14,engag!$A$1:$D$200,4,FALSE)</f>
        <v>1</v>
      </c>
      <c r="M14" s="210" t="e">
        <f>VLOOKUP(I14,Calcgeneral!$C$2:$U$200,15,FALSE)</f>
        <v>#N/A</v>
      </c>
    </row>
    <row r="15" spans="1:13" s="179" customFormat="1" ht="13.5" customHeight="1">
      <c r="A15" s="170">
        <v>10</v>
      </c>
      <c r="B15" s="162">
        <f>VLOOKUP(A15,Calcgeneral!$B$1:$J$200,2,FALSE)</f>
        <v>90</v>
      </c>
      <c r="C15" s="163" t="str">
        <f>VLOOKUP(B15,Calcgeneral!$C$2:$K$200,2,FALSE)</f>
        <v>Dimitri DESTANG</v>
      </c>
      <c r="D15" s="163" t="str">
        <f>VLOOKUP(B15,Calcgeneral!$C$2:$K$200,3,FALSE)</f>
        <v>UV LOURDES (65)</v>
      </c>
      <c r="E15" s="164">
        <f>VLOOKUP(B15,engag!$A$1:$D$200,4,FALSE)</f>
        <v>1</v>
      </c>
      <c r="F15" s="210" t="e">
        <f>VLOOKUP(B15,Calcgeneral!$C$2:$U$200,15,FALSE)</f>
        <v>#N/A</v>
      </c>
      <c r="G15" s="171"/>
      <c r="H15" s="172">
        <v>62</v>
      </c>
      <c r="I15" s="162">
        <f>VLOOKUP(H15,Calcgeneral!$B$1:$J$200,2,FALSE)</f>
        <v>27</v>
      </c>
      <c r="J15" s="163" t="str">
        <f>VLOOKUP(I15,Calcgeneral!$C$2:$K$200,2,FALSE)</f>
        <v>José CORREIA</v>
      </c>
      <c r="K15" s="163" t="str">
        <f>VLOOKUP(I15,Calcgeneral!$C$2:$K$200,3,FALSE)</f>
        <v>CASTELMAYRAN (82)</v>
      </c>
      <c r="L15" s="164">
        <f>VLOOKUP(I15,engag!$A$1:$D$200,4,FALSE)</f>
        <v>2</v>
      </c>
      <c r="M15" s="210" t="e">
        <f>VLOOKUP(I15,Calcgeneral!$C$2:$U$200,15,FALSE)</f>
        <v>#N/A</v>
      </c>
    </row>
    <row r="16" spans="1:13" s="179" customFormat="1" ht="13.5" customHeight="1">
      <c r="A16" s="170">
        <v>11</v>
      </c>
      <c r="B16" s="162">
        <f>VLOOKUP(A16,Calcgeneral!$B$1:$J$200,2,FALSE)</f>
        <v>61</v>
      </c>
      <c r="C16" s="163" t="str">
        <f>VLOOKUP(B16,Calcgeneral!$C$2:$K$200,2,FALSE)</f>
        <v>Florent AUBIER</v>
      </c>
      <c r="D16" s="163" t="str">
        <f>VLOOKUP(B16,Calcgeneral!$C$2:$K$200,3,FALSE)</f>
        <v>UC LAVEDAN (65)</v>
      </c>
      <c r="E16" s="164">
        <f>VLOOKUP(B16,engag!$A$1:$D$200,4,FALSE)</f>
        <v>1</v>
      </c>
      <c r="F16" s="210" t="e">
        <f>VLOOKUP(B16,Calcgeneral!$C$2:$U$200,15,FALSE)</f>
        <v>#N/A</v>
      </c>
      <c r="G16" s="171"/>
      <c r="H16" s="173">
        <v>63</v>
      </c>
      <c r="I16" s="162">
        <f>VLOOKUP(H16,Calcgeneral!$B$1:$J$200,2,FALSE)</f>
        <v>92</v>
      </c>
      <c r="J16" s="163" t="str">
        <f>VLOOKUP(I16,Calcgeneral!$C$2:$K$200,2,FALSE)</f>
        <v>Pierre Alexandre GAREL</v>
      </c>
      <c r="K16" s="163" t="str">
        <f>VLOOKUP(I16,Calcgeneral!$C$2:$K$200,3,FALSE)</f>
        <v>UV LOURDES (65)</v>
      </c>
      <c r="L16" s="164">
        <f>VLOOKUP(I16,engag!$A$1:$D$200,4,FALSE)</f>
        <v>1</v>
      </c>
      <c r="M16" s="210" t="e">
        <f>VLOOKUP(I16,Calcgeneral!$C$2:$U$200,15,FALSE)</f>
        <v>#N/A</v>
      </c>
    </row>
    <row r="17" spans="1:13" s="179" customFormat="1" ht="13.5" customHeight="1">
      <c r="A17" s="170">
        <v>12</v>
      </c>
      <c r="B17" s="162">
        <f>VLOOKUP(A17,Calcgeneral!$B$1:$J$200,2,FALSE)</f>
        <v>3</v>
      </c>
      <c r="C17" s="163" t="str">
        <f>VLOOKUP(B17,Calcgeneral!$C$2:$K$200,2,FALSE)</f>
        <v>Neal ASQUIÉ</v>
      </c>
      <c r="D17" s="163" t="str">
        <f>VLOOKUP(B17,Calcgeneral!$C$2:$K$200,3,FALSE)</f>
        <v>ACCRO VELO (47)</v>
      </c>
      <c r="E17" s="164">
        <f>VLOOKUP(B17,engag!$A$1:$D$200,4,FALSE)</f>
        <v>1</v>
      </c>
      <c r="F17" s="210" t="e">
        <f>VLOOKUP(B17,Calcgeneral!$C$2:$U$200,15,FALSE)</f>
        <v>#N/A</v>
      </c>
      <c r="G17" s="171"/>
      <c r="H17" s="172">
        <v>64</v>
      </c>
      <c r="I17" s="162">
        <f>VLOOKUP(H17,Calcgeneral!$B$1:$J$200,2,FALSE)</f>
        <v>14</v>
      </c>
      <c r="J17" s="163" t="str">
        <f>VLOOKUP(I17,Calcgeneral!$C$2:$K$200,2,FALSE)</f>
        <v>Laurent MARGINIER</v>
      </c>
      <c r="K17" s="163" t="str">
        <f>VLOOKUP(I17,Calcgeneral!$C$2:$K$200,3,FALSE)</f>
        <v>ACMO  (87)</v>
      </c>
      <c r="L17" s="164">
        <f>VLOOKUP(I17,engag!$A$1:$D$200,4,FALSE)</f>
        <v>1</v>
      </c>
      <c r="M17" s="210" t="e">
        <f>VLOOKUP(I17,Calcgeneral!$C$2:$U$200,15,FALSE)</f>
        <v>#N/A</v>
      </c>
    </row>
    <row r="18" spans="1:13" s="179" customFormat="1" ht="13.5" customHeight="1">
      <c r="A18" s="170">
        <v>13</v>
      </c>
      <c r="B18" s="162">
        <f>VLOOKUP(A18,Calcgeneral!$B$1:$J$200,2,FALSE)</f>
        <v>73</v>
      </c>
      <c r="C18" s="163" t="str">
        <f>VLOOKUP(B18,Calcgeneral!$C$2:$K$200,2,FALSE)</f>
        <v>Adrien NOYES</v>
      </c>
      <c r="D18" s="163" t="str">
        <f>VLOOKUP(B18,Calcgeneral!$C$2:$K$200,3,FALSE)</f>
        <v>COUSERANS (09)</v>
      </c>
      <c r="E18" s="164">
        <f>VLOOKUP(B18,engag!$A$1:$D$200,4,FALSE)</f>
        <v>1</v>
      </c>
      <c r="F18" s="210" t="e">
        <f>VLOOKUP(B18,Calcgeneral!$C$2:$U$200,15,FALSE)</f>
        <v>#N/A</v>
      </c>
      <c r="G18" s="171"/>
      <c r="H18" s="173">
        <v>65</v>
      </c>
      <c r="I18" s="162">
        <f>VLOOKUP(H18,Calcgeneral!$B$1:$J$200,2,FALSE)</f>
        <v>24</v>
      </c>
      <c r="J18" s="163" t="str">
        <f>VLOOKUP(I18,Calcgeneral!$C$2:$K$200,2,FALSE)</f>
        <v>Jérémy BLANCHET</v>
      </c>
      <c r="K18" s="163" t="str">
        <f>VLOOKUP(I18,Calcgeneral!$C$2:$K$200,3,FALSE)</f>
        <v>CASTELMAYRAN (82)</v>
      </c>
      <c r="L18" s="164">
        <f>VLOOKUP(I18,engag!$A$1:$D$200,4,FALSE)</f>
        <v>1</v>
      </c>
      <c r="M18" s="210" t="e">
        <f>VLOOKUP(I18,Calcgeneral!$C$2:$U$200,15,FALSE)</f>
        <v>#N/A</v>
      </c>
    </row>
    <row r="19" spans="1:13" s="179" customFormat="1" ht="13.5" customHeight="1">
      <c r="A19" s="170">
        <v>14</v>
      </c>
      <c r="B19" s="162">
        <f>VLOOKUP(A19,Calcgeneral!$B$1:$J$200,2,FALSE)</f>
        <v>80</v>
      </c>
      <c r="C19" s="163" t="str">
        <f>VLOOKUP(B19,Calcgeneral!$C$2:$K$200,2,FALSE)</f>
        <v>Clément TISSIE GRANIER</v>
      </c>
      <c r="D19" s="163" t="str">
        <f>VLOOKUP(B19,Calcgeneral!$C$2:$K$200,3,FALSE)</f>
        <v>LE FOUSSERET (31)</v>
      </c>
      <c r="E19" s="164">
        <f>VLOOKUP(B19,engag!$A$1:$D$200,4,FALSE)</f>
        <v>2</v>
      </c>
      <c r="F19" s="210" t="e">
        <f>VLOOKUP(B19,Calcgeneral!$C$2:$U$200,15,FALSE)</f>
        <v>#N/A</v>
      </c>
      <c r="G19" s="171"/>
      <c r="H19" s="172">
        <v>66</v>
      </c>
      <c r="I19" s="162">
        <f>VLOOKUP(H19,Calcgeneral!$B$1:$J$200,2,FALSE)</f>
        <v>43</v>
      </c>
      <c r="J19" s="163" t="str">
        <f>VLOOKUP(I19,Calcgeneral!$C$2:$K$200,2,FALSE)</f>
        <v>David LOCATELLI</v>
      </c>
      <c r="K19" s="163" t="str">
        <f>VLOOKUP(I19,Calcgeneral!$C$2:$K$200,3,FALSE)</f>
        <v>PAU VELO (64)</v>
      </c>
      <c r="L19" s="164">
        <f>VLOOKUP(I19,engag!$A$1:$D$200,4,FALSE)</f>
        <v>1</v>
      </c>
      <c r="M19" s="210" t="e">
        <f>VLOOKUP(I19,Calcgeneral!$C$2:$U$200,15,FALSE)</f>
        <v>#N/A</v>
      </c>
    </row>
    <row r="20" spans="1:13" s="179" customFormat="1" ht="13.5" customHeight="1">
      <c r="A20" s="170">
        <v>15</v>
      </c>
      <c r="B20" s="162">
        <f>VLOOKUP(A20,Calcgeneral!$B$1:$J$200,2,FALSE)</f>
        <v>63</v>
      </c>
      <c r="C20" s="163" t="str">
        <f>VLOOKUP(B20,Calcgeneral!$C$2:$K$200,2,FALSE)</f>
        <v>Matthieu FOSSARD</v>
      </c>
      <c r="D20" s="163" t="str">
        <f>VLOOKUP(B20,Calcgeneral!$C$2:$K$200,3,FALSE)</f>
        <v>UC LAVEDAN (65)</v>
      </c>
      <c r="E20" s="164">
        <f>VLOOKUP(B20,engag!$A$1:$D$200,4,FALSE)</f>
        <v>1</v>
      </c>
      <c r="F20" s="210" t="e">
        <f>VLOOKUP(B20,Calcgeneral!$C$2:$U$200,15,FALSE)</f>
        <v>#N/A</v>
      </c>
      <c r="G20" s="171"/>
      <c r="H20" s="173">
        <v>67</v>
      </c>
      <c r="I20" s="162">
        <f>VLOOKUP(H20,Calcgeneral!$B$1:$J$200,2,FALSE)</f>
        <v>18</v>
      </c>
      <c r="J20" s="163" t="str">
        <f>VLOOKUP(I20,Calcgeneral!$C$2:$K$200,2,FALSE)</f>
        <v>Julien DUPONT</v>
      </c>
      <c r="K20" s="163" t="str">
        <f>VLOOKUP(I20,Calcgeneral!$C$2:$K$200,3,FALSE)</f>
        <v>FIRSTEAM (64)</v>
      </c>
      <c r="L20" s="164">
        <f>VLOOKUP(I20,engag!$A$1:$D$200,4,FALSE)</f>
        <v>1</v>
      </c>
      <c r="M20" s="210" t="e">
        <f>VLOOKUP(I20,Calcgeneral!$C$2:$U$200,15,FALSE)</f>
        <v>#N/A</v>
      </c>
    </row>
    <row r="21" spans="1:13" s="179" customFormat="1" ht="13.5" customHeight="1">
      <c r="A21" s="170">
        <v>16</v>
      </c>
      <c r="B21" s="162">
        <f>VLOOKUP(A21,Calcgeneral!$B$1:$J$200,2,FALSE)</f>
        <v>10</v>
      </c>
      <c r="C21" s="163" t="str">
        <f>VLOOKUP(B21,Calcgeneral!$C$2:$K$200,2,FALSE)</f>
        <v>Stéphane CAZALA</v>
      </c>
      <c r="D21" s="163" t="str">
        <f>VLOOKUP(B21,Calcgeneral!$C$2:$K$200,3,FALSE)</f>
        <v>CC MADIRAN (65)</v>
      </c>
      <c r="E21" s="164">
        <f>VLOOKUP(B21,engag!$A$1:$D$200,4,FALSE)</f>
        <v>1</v>
      </c>
      <c r="F21" s="210" t="e">
        <f>VLOOKUP(B21,Calcgeneral!$C$2:$U$200,15,FALSE)</f>
        <v>#N/A</v>
      </c>
      <c r="G21" s="171"/>
      <c r="H21" s="172">
        <v>68</v>
      </c>
      <c r="I21" s="162">
        <f>VLOOKUP(H21,Calcgeneral!$B$1:$J$200,2,FALSE)</f>
        <v>25</v>
      </c>
      <c r="J21" s="163" t="str">
        <f>VLOOKUP(I21,Calcgeneral!$C$2:$K$200,2,FALSE)</f>
        <v>Anthony PEFOURQUE</v>
      </c>
      <c r="K21" s="163" t="str">
        <f>VLOOKUP(I21,Calcgeneral!$C$2:$K$200,3,FALSE)</f>
        <v>CASTELMAYRAN (82)</v>
      </c>
      <c r="L21" s="164">
        <f>VLOOKUP(I21,engag!$A$1:$D$200,4,FALSE)</f>
        <v>1</v>
      </c>
      <c r="M21" s="210" t="e">
        <f>VLOOKUP(I21,Calcgeneral!$C$2:$U$200,15,FALSE)</f>
        <v>#N/A</v>
      </c>
    </row>
    <row r="22" spans="1:13" s="179" customFormat="1" ht="13.5" customHeight="1">
      <c r="A22" s="170">
        <v>17</v>
      </c>
      <c r="B22" s="162">
        <f>VLOOKUP(A22,Calcgeneral!$B$1:$J$200,2,FALSE)</f>
        <v>44</v>
      </c>
      <c r="C22" s="163" t="str">
        <f>VLOOKUP(B22,Calcgeneral!$C$2:$K$200,2,FALSE)</f>
        <v>Sacha RIGAL</v>
      </c>
      <c r="D22" s="163" t="str">
        <f>VLOOKUP(B22,Calcgeneral!$C$2:$K$200,3,FALSE)</f>
        <v>PAU VELO (64)</v>
      </c>
      <c r="E22" s="164">
        <f>VLOOKUP(B22,engag!$A$1:$D$200,4,FALSE)</f>
        <v>1</v>
      </c>
      <c r="F22" s="210" t="e">
        <f>VLOOKUP(B22,Calcgeneral!$C$2:$U$200,15,FALSE)</f>
        <v>#N/A</v>
      </c>
      <c r="G22" s="171"/>
      <c r="H22" s="173">
        <v>69</v>
      </c>
      <c r="I22" s="162">
        <f>VLOOKUP(H22,Calcgeneral!$B$1:$J$200,2,FALSE)</f>
        <v>66</v>
      </c>
      <c r="J22" s="163" t="str">
        <f>VLOOKUP(I22,Calcgeneral!$C$2:$K$200,2,FALSE)</f>
        <v>Joffrey LEDOUX</v>
      </c>
      <c r="K22" s="163" t="str">
        <f>VLOOKUP(I22,Calcgeneral!$C$2:$K$200,3,FALSE)</f>
        <v>UC LAVEDAN (65)</v>
      </c>
      <c r="L22" s="164">
        <f>VLOOKUP(I22,engag!$A$1:$D$200,4,FALSE)</f>
        <v>1</v>
      </c>
      <c r="M22" s="210" t="e">
        <f>VLOOKUP(I22,Calcgeneral!$C$2:$U$200,15,FALSE)</f>
        <v>#N/A</v>
      </c>
    </row>
    <row r="23" spans="1:13" s="179" customFormat="1" ht="13.5" customHeight="1">
      <c r="A23" s="170">
        <v>18</v>
      </c>
      <c r="B23" s="162">
        <f>VLOOKUP(A23,Calcgeneral!$B$1:$J$200,2,FALSE)</f>
        <v>8</v>
      </c>
      <c r="C23" s="163" t="str">
        <f>VLOOKUP(B23,Calcgeneral!$C$2:$K$200,2,FALSE)</f>
        <v>Patrick CAYRE</v>
      </c>
      <c r="D23" s="163" t="str">
        <f>VLOOKUP(B23,Calcgeneral!$C$2:$K$200,3,FALSE)</f>
        <v>CC MADIRAN (65)</v>
      </c>
      <c r="E23" s="164">
        <f>VLOOKUP(B23,engag!$A$1:$D$200,4,FALSE)</f>
        <v>1</v>
      </c>
      <c r="F23" s="210" t="e">
        <f>VLOOKUP(B23,Calcgeneral!$C$2:$U$200,15,FALSE)</f>
        <v>#N/A</v>
      </c>
      <c r="G23" s="171"/>
      <c r="H23" s="172">
        <v>70</v>
      </c>
      <c r="I23" s="162">
        <f>VLOOKUP(H23,Calcgeneral!$B$1:$J$200,2,FALSE)</f>
        <v>72</v>
      </c>
      <c r="J23" s="163" t="str">
        <f>VLOOKUP(I23,Calcgeneral!$C$2:$K$200,2,FALSE)</f>
        <v>Stéphane LOUBET</v>
      </c>
      <c r="K23" s="163" t="str">
        <f>VLOOKUP(I23,Calcgeneral!$C$2:$K$200,3,FALSE)</f>
        <v>COUSERANS (09)</v>
      </c>
      <c r="L23" s="164">
        <f>VLOOKUP(I23,engag!$A$1:$D$200,4,FALSE)</f>
        <v>1</v>
      </c>
      <c r="M23" s="210" t="e">
        <f>VLOOKUP(I23,Calcgeneral!$C$2:$U$200,15,FALSE)</f>
        <v>#N/A</v>
      </c>
    </row>
    <row r="24" spans="1:13" s="179" customFormat="1" ht="13.5" customHeight="1">
      <c r="A24" s="170">
        <v>19</v>
      </c>
      <c r="B24" s="162">
        <f>VLOOKUP(A24,Calcgeneral!$B$1:$J$200,2,FALSE)</f>
        <v>1</v>
      </c>
      <c r="C24" s="163" t="str">
        <f>VLOOKUP(B24,Calcgeneral!$C$2:$K$200,2,FALSE)</f>
        <v>Philippe ROUX</v>
      </c>
      <c r="D24" s="163" t="str">
        <f>VLOOKUP(B24,Calcgeneral!$C$2:$K$200,3,FALSE)</f>
        <v>ACCRO VELO (47)</v>
      </c>
      <c r="E24" s="164">
        <f>VLOOKUP(B24,engag!$A$1:$D$200,4,FALSE)</f>
        <v>1</v>
      </c>
      <c r="F24" s="210" t="e">
        <f>VLOOKUP(B24,Calcgeneral!$C$2:$U$200,15,FALSE)</f>
        <v>#N/A</v>
      </c>
      <c r="G24" s="171"/>
      <c r="H24" s="173">
        <v>71</v>
      </c>
      <c r="I24" s="162">
        <f>VLOOKUP(H24,Calcgeneral!$B$1:$J$200,2,FALSE)</f>
        <v>95</v>
      </c>
      <c r="J24" s="163" t="str">
        <f>VLOOKUP(I24,Calcgeneral!$C$2:$K$200,2,FALSE)</f>
        <v>Emmanuel BEST</v>
      </c>
      <c r="K24" s="163" t="str">
        <f>VLOOKUP(I24,Calcgeneral!$C$2:$K$200,3,FALSE)</f>
        <v>CSA EDELWEISS (65)</v>
      </c>
      <c r="L24" s="164">
        <f>VLOOKUP(I24,engag!$A$1:$D$200,4,FALSE)</f>
        <v>2</v>
      </c>
      <c r="M24" s="210" t="e">
        <f>VLOOKUP(I24,Calcgeneral!$C$2:$U$200,15,FALSE)</f>
        <v>#N/A</v>
      </c>
    </row>
    <row r="25" spans="1:13" s="179" customFormat="1" ht="13.5" customHeight="1">
      <c r="A25" s="170">
        <v>20</v>
      </c>
      <c r="B25" s="162">
        <f>VLOOKUP(A25,Calcgeneral!$B$1:$J$200,2,FALSE)</f>
        <v>98</v>
      </c>
      <c r="C25" s="163" t="str">
        <f>VLOOKUP(B25,Calcgeneral!$C$2:$K$200,2,FALSE)</f>
        <v>Guillaume GROSLIER</v>
      </c>
      <c r="D25" s="163" t="str">
        <f>VLOOKUP(B25,Calcgeneral!$C$2:$K$200,3,FALSE)</f>
        <v>VC MAUVEZINOIS (32)</v>
      </c>
      <c r="E25" s="164">
        <f>VLOOKUP(B25,engag!$A$1:$D$200,4,FALSE)</f>
        <v>1</v>
      </c>
      <c r="F25" s="210" t="e">
        <f>VLOOKUP(B25,Calcgeneral!$C$2:$U$200,15,FALSE)</f>
        <v>#N/A</v>
      </c>
      <c r="G25" s="171"/>
      <c r="H25" s="172">
        <v>72</v>
      </c>
      <c r="I25" s="162">
        <f>VLOOKUP(H25,Calcgeneral!$B$1:$J$200,2,FALSE)</f>
        <v>50</v>
      </c>
      <c r="J25" s="163" t="str">
        <f>VLOOKUP(I25,Calcgeneral!$C$2:$K$200,2,FALSE)</f>
        <v>Hugo WARIN</v>
      </c>
      <c r="K25" s="163" t="str">
        <f>VLOOKUP(I25,Calcgeneral!$C$2:$K$200,3,FALSE)</f>
        <v>STADE MONTOIS (40)</v>
      </c>
      <c r="L25" s="164">
        <f>VLOOKUP(I25,engag!$A$1:$D$200,4,FALSE)</f>
        <v>2</v>
      </c>
      <c r="M25" s="210" t="e">
        <f>VLOOKUP(I25,Calcgeneral!$C$2:$U$200,15,FALSE)</f>
        <v>#N/A</v>
      </c>
    </row>
    <row r="26" spans="1:13" s="179" customFormat="1" ht="13.5" customHeight="1">
      <c r="A26" s="170">
        <v>21</v>
      </c>
      <c r="B26" s="162">
        <f>VLOOKUP(A26,Calcgeneral!$B$1:$J$200,2,FALSE)</f>
        <v>34</v>
      </c>
      <c r="C26" s="163" t="str">
        <f>VLOOKUP(B26,Calcgeneral!$C$2:$K$200,2,FALSE)</f>
        <v>Gilles MONTAGNOL</v>
      </c>
      <c r="D26" s="163" t="str">
        <f>VLOOKUP(B26,Calcgeneral!$C$2:$K$200,3,FALSE)</f>
        <v>ECSL PERTUIS (84)</v>
      </c>
      <c r="E26" s="164">
        <f>VLOOKUP(B26,engag!$A$1:$D$200,4,FALSE)</f>
        <v>2</v>
      </c>
      <c r="F26" s="210" t="e">
        <f>VLOOKUP(B26,Calcgeneral!$C$2:$U$200,15,FALSE)</f>
        <v>#N/A</v>
      </c>
      <c r="G26" s="171"/>
      <c r="H26" s="173">
        <v>73</v>
      </c>
      <c r="I26" s="162">
        <f>VLOOKUP(H26,Calcgeneral!$B$1:$J$200,2,FALSE)</f>
        <v>70</v>
      </c>
      <c r="J26" s="163" t="str">
        <f>VLOOKUP(I26,Calcgeneral!$C$2:$K$200,2,FALSE)</f>
        <v>Frédéric PESTANA</v>
      </c>
      <c r="K26" s="163" t="str">
        <f>VLOOKUP(I26,Calcgeneral!$C$2:$K$200,3,FALSE)</f>
        <v>UC LAVEDAN (65)</v>
      </c>
      <c r="L26" s="164">
        <f>VLOOKUP(I26,engag!$A$1:$D$200,4,FALSE)</f>
        <v>1</v>
      </c>
      <c r="M26" s="210" t="e">
        <f>VLOOKUP(I26,Calcgeneral!$C$2:$U$200,15,FALSE)</f>
        <v>#N/A</v>
      </c>
    </row>
    <row r="27" spans="1:13" s="179" customFormat="1" ht="13.5" customHeight="1">
      <c r="A27" s="170">
        <v>22</v>
      </c>
      <c r="B27" s="162">
        <f>VLOOKUP(A27,Calcgeneral!$B$1:$J$200,2,FALSE)</f>
        <v>97</v>
      </c>
      <c r="C27" s="163" t="str">
        <f>VLOOKUP(B27,Calcgeneral!$C$2:$K$200,2,FALSE)</f>
        <v>Alexis MICHAILLE</v>
      </c>
      <c r="D27" s="163" t="str">
        <f>VLOOKUP(B27,Calcgeneral!$C$2:$K$200,3,FALSE)</f>
        <v>JA BORDERES (65)</v>
      </c>
      <c r="E27" s="164">
        <f>VLOOKUP(B27,engag!$A$1:$D$200,4,FALSE)</f>
        <v>1</v>
      </c>
      <c r="F27" s="210" t="e">
        <f>VLOOKUP(B27,Calcgeneral!$C$2:$U$200,15,FALSE)</f>
        <v>#N/A</v>
      </c>
      <c r="G27" s="171"/>
      <c r="H27" s="172">
        <v>74</v>
      </c>
      <c r="I27" s="162">
        <f>VLOOKUP(H27,Calcgeneral!$B$1:$J$200,2,FALSE)</f>
        <v>29</v>
      </c>
      <c r="J27" s="163" t="str">
        <f>VLOOKUP(I27,Calcgeneral!$C$2:$K$200,2,FALSE)</f>
        <v>Bruno BELLUCCI</v>
      </c>
      <c r="K27" s="163" t="str">
        <f>VLOOKUP(I27,Calcgeneral!$C$2:$K$200,3,FALSE)</f>
        <v>ECSL PERTUIS (84)</v>
      </c>
      <c r="L27" s="164">
        <f>VLOOKUP(I27,engag!$A$1:$D$200,4,FALSE)</f>
        <v>2</v>
      </c>
      <c r="M27" s="210" t="e">
        <f>VLOOKUP(I27,Calcgeneral!$C$2:$U$200,15,FALSE)</f>
        <v>#N/A</v>
      </c>
    </row>
    <row r="28" spans="1:13" s="179" customFormat="1" ht="13.5" customHeight="1">
      <c r="A28" s="170">
        <v>23</v>
      </c>
      <c r="B28" s="162">
        <f>VLOOKUP(A28,Calcgeneral!$B$1:$J$200,2,FALSE)</f>
        <v>31</v>
      </c>
      <c r="C28" s="163" t="str">
        <f>VLOOKUP(B28,Calcgeneral!$C$2:$K$200,2,FALSE)</f>
        <v>Alexandre FALINI</v>
      </c>
      <c r="D28" s="163" t="str">
        <f>VLOOKUP(B28,Calcgeneral!$C$2:$K$200,3,FALSE)</f>
        <v>ECSL PERTUIS (84)</v>
      </c>
      <c r="E28" s="164">
        <f>VLOOKUP(B28,engag!$A$1:$D$200,4,FALSE)</f>
        <v>2</v>
      </c>
      <c r="F28" s="210" t="e">
        <f>VLOOKUP(B28,Calcgeneral!$C$2:$U$200,15,FALSE)</f>
        <v>#N/A</v>
      </c>
      <c r="G28" s="171"/>
      <c r="H28" s="173">
        <v>75</v>
      </c>
      <c r="I28" s="162">
        <f>VLOOKUP(H28,Calcgeneral!$B$1:$J$200,2,FALSE)</f>
        <v>35</v>
      </c>
      <c r="J28" s="163" t="str">
        <f>VLOOKUP(I28,Calcgeneral!$C$2:$K$200,2,FALSE)</f>
        <v>Emmanuel PIOLI</v>
      </c>
      <c r="K28" s="163" t="str">
        <f>VLOOKUP(I28,Calcgeneral!$C$2:$K$200,3,FALSE)</f>
        <v>ECSL PERTUIS (84)</v>
      </c>
      <c r="L28" s="164">
        <f>VLOOKUP(I28,engag!$A$1:$D$200,4,FALSE)</f>
        <v>2</v>
      </c>
      <c r="M28" s="210" t="e">
        <f>VLOOKUP(I28,Calcgeneral!$C$2:$U$200,15,FALSE)</f>
        <v>#N/A</v>
      </c>
    </row>
    <row r="29" spans="1:13" s="179" customFormat="1" ht="13.5" customHeight="1">
      <c r="A29" s="170">
        <v>24</v>
      </c>
      <c r="B29" s="162">
        <f>VLOOKUP(A29,Calcgeneral!$B$1:$J$200,2,FALSE)</f>
        <v>21</v>
      </c>
      <c r="C29" s="163" t="str">
        <f>VLOOKUP(B29,Calcgeneral!$C$2:$K$200,2,FALSE)</f>
        <v>Vincent KERLIZIN</v>
      </c>
      <c r="D29" s="163" t="str">
        <f>VLOOKUP(B29,Calcgeneral!$C$2:$K$200,3,FALSE)</f>
        <v>FIRSTEAM (64)</v>
      </c>
      <c r="E29" s="164">
        <f>VLOOKUP(B29,engag!$A$1:$D$200,4,FALSE)</f>
        <v>2</v>
      </c>
      <c r="F29" s="210" t="e">
        <f>VLOOKUP(B29,Calcgeneral!$C$2:$U$200,15,FALSE)</f>
        <v>#N/A</v>
      </c>
      <c r="G29" s="171"/>
      <c r="H29" s="172">
        <v>76</v>
      </c>
      <c r="I29" s="162">
        <f>VLOOKUP(H29,Calcgeneral!$B$1:$J$200,2,FALSE)</f>
        <v>64</v>
      </c>
      <c r="J29" s="163" t="str">
        <f>VLOOKUP(I29,Calcgeneral!$C$2:$K$200,2,FALSE)</f>
        <v>Jérôme GIBANEL</v>
      </c>
      <c r="K29" s="163" t="str">
        <f>VLOOKUP(I29,Calcgeneral!$C$2:$K$200,3,FALSE)</f>
        <v>UC LAVEDAN (65)</v>
      </c>
      <c r="L29" s="164">
        <f>VLOOKUP(I29,engag!$A$1:$D$200,4,FALSE)</f>
        <v>1</v>
      </c>
      <c r="M29" s="210" t="e">
        <f>VLOOKUP(I29,Calcgeneral!$C$2:$U$200,15,FALSE)</f>
        <v>#N/A</v>
      </c>
    </row>
    <row r="30" spans="1:13" s="179" customFormat="1" ht="13.5" customHeight="1">
      <c r="A30" s="170">
        <v>25</v>
      </c>
      <c r="B30" s="162">
        <f>VLOOKUP(A30,Calcgeneral!$B$1:$J$200,2,FALSE)</f>
        <v>101</v>
      </c>
      <c r="C30" s="163" t="str">
        <f>VLOOKUP(B30,Calcgeneral!$C$2:$K$200,2,FALSE)</f>
        <v>Francis RAMOS GARCIA</v>
      </c>
      <c r="D30" s="163" t="str">
        <f>VLOOKUP(B30,Calcgeneral!$C$2:$K$200,3,FALSE)</f>
        <v>UC VIDOUZIEN (65)</v>
      </c>
      <c r="E30" s="164">
        <f>VLOOKUP(B30,engag!$A$1:$D$200,4,FALSE)</f>
        <v>2</v>
      </c>
      <c r="F30" s="210" t="e">
        <f>VLOOKUP(B30,Calcgeneral!$C$2:$U$200,15,FALSE)</f>
        <v>#N/A</v>
      </c>
      <c r="G30" s="171"/>
      <c r="H30" s="173">
        <v>77</v>
      </c>
      <c r="I30" s="162">
        <f>VLOOKUP(H30,Calcgeneral!$B$1:$J$200,2,FALSE)</f>
        <v>71</v>
      </c>
      <c r="J30" s="163" t="str">
        <f>VLOOKUP(I30,Calcgeneral!$C$2:$K$200,2,FALSE)</f>
        <v>Kévin BYERS</v>
      </c>
      <c r="K30" s="163" t="str">
        <f>VLOOKUP(I30,Calcgeneral!$C$2:$K$200,3,FALSE)</f>
        <v>COUSERANS (09)</v>
      </c>
      <c r="L30" s="164">
        <f>VLOOKUP(I30,engag!$A$1:$D$200,4,FALSE)</f>
        <v>1</v>
      </c>
      <c r="M30" s="210" t="e">
        <f>VLOOKUP(I30,Calcgeneral!$C$2:$U$200,15,FALSE)</f>
        <v>#N/A</v>
      </c>
    </row>
    <row r="31" spans="1:13" s="179" customFormat="1" ht="13.5" customHeight="1">
      <c r="A31" s="170">
        <v>26</v>
      </c>
      <c r="B31" s="162">
        <f>VLOOKUP(A31,Calcgeneral!$B$1:$J$200,2,FALSE)</f>
        <v>76</v>
      </c>
      <c r="C31" s="163" t="str">
        <f>VLOOKUP(B31,Calcgeneral!$C$2:$K$200,2,FALSE)</f>
        <v>Jérémie DOTTO</v>
      </c>
      <c r="D31" s="163" t="str">
        <f>VLOOKUP(B31,Calcgeneral!$C$2:$K$200,3,FALSE)</f>
        <v>LE FOUSSERET (31)</v>
      </c>
      <c r="E31" s="164">
        <f>VLOOKUP(B31,engag!$A$1:$D$200,4,FALSE)</f>
        <v>1</v>
      </c>
      <c r="F31" s="210" t="e">
        <f>VLOOKUP(B31,Calcgeneral!$C$2:$U$200,15,FALSE)</f>
        <v>#N/A</v>
      </c>
      <c r="G31" s="171"/>
      <c r="H31" s="172">
        <v>78</v>
      </c>
      <c r="I31" s="162">
        <f>VLOOKUP(H31,Calcgeneral!$B$1:$J$200,2,FALSE)</f>
        <v>2</v>
      </c>
      <c r="J31" s="163" t="str">
        <f>VLOOKUP(I31,Calcgeneral!$C$2:$K$200,2,FALSE)</f>
        <v>Siméon GARCIA</v>
      </c>
      <c r="K31" s="163" t="str">
        <f>VLOOKUP(I31,Calcgeneral!$C$2:$K$200,3,FALSE)</f>
        <v>ACCRO VELO (47)</v>
      </c>
      <c r="L31" s="164">
        <f>VLOOKUP(I31,engag!$A$1:$D$200,4,FALSE)</f>
        <v>2</v>
      </c>
      <c r="M31" s="210" t="e">
        <f>VLOOKUP(I31,Calcgeneral!$C$2:$U$200,15,FALSE)</f>
        <v>#N/A</v>
      </c>
    </row>
    <row r="32" spans="1:13" s="179" customFormat="1" ht="13.5" customHeight="1">
      <c r="A32" s="170">
        <v>27</v>
      </c>
      <c r="B32" s="162">
        <f>VLOOKUP(A32,Calcgeneral!$B$1:$J$200,2,FALSE)</f>
        <v>58</v>
      </c>
      <c r="C32" s="163" t="str">
        <f>VLOOKUP(B32,Calcgeneral!$C$2:$K$200,2,FALSE)</f>
        <v>Thierry BORDEROLLE</v>
      </c>
      <c r="D32" s="163" t="str">
        <f>VLOOKUP(B32,Calcgeneral!$C$2:$K$200,3,FALSE)</f>
        <v>VC PIERREFITTE-LUZ (65)</v>
      </c>
      <c r="E32" s="164">
        <f>VLOOKUP(B32,engag!$A$1:$D$200,4,FALSE)</f>
        <v>2</v>
      </c>
      <c r="F32" s="210" t="e">
        <f>VLOOKUP(B32,Calcgeneral!$C$2:$U$200,15,FALSE)</f>
        <v>#N/A</v>
      </c>
      <c r="G32" s="171"/>
      <c r="H32" s="173">
        <v>79</v>
      </c>
      <c r="I32" s="162">
        <f>VLOOKUP(H32,Calcgeneral!$B$1:$J$200,2,FALSE)</f>
        <v>68</v>
      </c>
      <c r="J32" s="163" t="str">
        <f>VLOOKUP(I32,Calcgeneral!$C$2:$K$200,2,FALSE)</f>
        <v>Roland LILLE</v>
      </c>
      <c r="K32" s="163" t="str">
        <f>VLOOKUP(I32,Calcgeneral!$C$2:$K$200,3,FALSE)</f>
        <v>UC LAVEDAN (65)</v>
      </c>
      <c r="L32" s="164">
        <f>VLOOKUP(I32,engag!$A$1:$D$200,4,FALSE)</f>
        <v>2</v>
      </c>
      <c r="M32" s="210" t="e">
        <f>VLOOKUP(I32,Calcgeneral!$C$2:$U$200,15,FALSE)</f>
        <v>#N/A</v>
      </c>
    </row>
    <row r="33" spans="1:13" s="179" customFormat="1" ht="13.5" customHeight="1">
      <c r="A33" s="170">
        <v>28</v>
      </c>
      <c r="B33" s="162">
        <f>VLOOKUP(A33,Calcgeneral!$B$1:$J$200,2,FALSE)</f>
        <v>16</v>
      </c>
      <c r="C33" s="163" t="str">
        <f>VLOOKUP(B33,Calcgeneral!$C$2:$K$200,2,FALSE)</f>
        <v>Martin CASEMAJOR</v>
      </c>
      <c r="D33" s="163" t="str">
        <f>VLOOKUP(B33,Calcgeneral!$C$2:$K$200,3,FALSE)</f>
        <v>FIRSTEAM (64)</v>
      </c>
      <c r="E33" s="164">
        <f>VLOOKUP(B33,engag!$A$1:$D$200,4,FALSE)</f>
        <v>1</v>
      </c>
      <c r="F33" s="210" t="e">
        <f>VLOOKUP(B33,Calcgeneral!$C$2:$U$200,15,FALSE)</f>
        <v>#N/A</v>
      </c>
      <c r="G33" s="171"/>
      <c r="H33" s="172">
        <v>80</v>
      </c>
      <c r="I33" s="162">
        <f>VLOOKUP(H33,Calcgeneral!$B$1:$J$200,2,FALSE)</f>
        <v>48</v>
      </c>
      <c r="J33" s="163" t="str">
        <f>VLOOKUP(I33,Calcgeneral!$C$2:$K$200,2,FALSE)</f>
        <v>Olivier SCHMIDT</v>
      </c>
      <c r="K33" s="163" t="str">
        <f>VLOOKUP(I33,Calcgeneral!$C$2:$K$200,3,FALSE)</f>
        <v>PAU VELO (64)</v>
      </c>
      <c r="L33" s="164">
        <f>VLOOKUP(I33,engag!$A$1:$D$200,4,FALSE)</f>
        <v>2</v>
      </c>
      <c r="M33" s="210" t="e">
        <f>VLOOKUP(I33,Calcgeneral!$C$2:$U$200,15,FALSE)</f>
        <v>#N/A</v>
      </c>
    </row>
    <row r="34" spans="1:13" s="179" customFormat="1" ht="13.5" customHeight="1">
      <c r="A34" s="170">
        <v>29</v>
      </c>
      <c r="B34" s="162">
        <f>VLOOKUP(A34,Calcgeneral!$B$1:$J$200,2,FALSE)</f>
        <v>91</v>
      </c>
      <c r="C34" s="163" t="str">
        <f>VLOOKUP(B34,Calcgeneral!$C$2:$K$200,2,FALSE)</f>
        <v>Jean Sébastien COSPIN</v>
      </c>
      <c r="D34" s="163" t="str">
        <f>VLOOKUP(B34,Calcgeneral!$C$2:$K$200,3,FALSE)</f>
        <v>UV LOURDES (65)</v>
      </c>
      <c r="E34" s="164">
        <f>VLOOKUP(B34,engag!$A$1:$D$200,4,FALSE)</f>
        <v>1</v>
      </c>
      <c r="F34" s="210" t="e">
        <f>VLOOKUP(B34,Calcgeneral!$C$2:$U$200,15,FALSE)</f>
        <v>#N/A</v>
      </c>
      <c r="G34" s="171"/>
      <c r="H34" s="173">
        <v>81</v>
      </c>
      <c r="I34" s="162">
        <f>VLOOKUP(H34,Calcgeneral!$B$1:$J$200,2,FALSE)</f>
        <v>67</v>
      </c>
      <c r="J34" s="163" t="str">
        <f>VLOOKUP(I34,Calcgeneral!$C$2:$K$200,2,FALSE)</f>
        <v>Alban GENTILLET</v>
      </c>
      <c r="K34" s="163" t="str">
        <f>VLOOKUP(I34,Calcgeneral!$C$2:$K$200,3,FALSE)</f>
        <v>UC LAVEDAN (65)</v>
      </c>
      <c r="L34" s="164">
        <f>VLOOKUP(I34,engag!$A$1:$D$200,4,FALSE)</f>
        <v>1</v>
      </c>
      <c r="M34" s="210" t="e">
        <f>VLOOKUP(I34,Calcgeneral!$C$2:$U$200,15,FALSE)</f>
        <v>#N/A</v>
      </c>
    </row>
    <row r="35" spans="1:13" s="179" customFormat="1" ht="13.5" customHeight="1">
      <c r="A35" s="170">
        <v>30</v>
      </c>
      <c r="B35" s="162">
        <f>VLOOKUP(A35,Calcgeneral!$B$1:$J$200,2,FALSE)</f>
        <v>57</v>
      </c>
      <c r="C35" s="163" t="str">
        <f>VLOOKUP(B35,Calcgeneral!$C$2:$K$200,2,FALSE)</f>
        <v>Paul SCHAAB</v>
      </c>
      <c r="D35" s="163" t="str">
        <f>VLOOKUP(B35,Calcgeneral!$C$2:$K$200,3,FALSE)</f>
        <v>VC PIERREFITTE-LUZ (65)</v>
      </c>
      <c r="E35" s="164">
        <f>VLOOKUP(B35,engag!$A$1:$D$200,4,FALSE)</f>
        <v>1</v>
      </c>
      <c r="F35" s="210" t="e">
        <f>VLOOKUP(B35,Calcgeneral!$C$2:$U$200,15,FALSE)</f>
        <v>#N/A</v>
      </c>
      <c r="G35" s="171"/>
      <c r="H35" s="172">
        <v>82</v>
      </c>
      <c r="I35" s="162">
        <f>VLOOKUP(H35,Calcgeneral!$B$1:$J$200,2,FALSE)</f>
        <v>85</v>
      </c>
      <c r="J35" s="163" t="str">
        <f>VLOOKUP(I35,Calcgeneral!$C$2:$K$200,2,FALSE)</f>
        <v>Jean-François LASSALLE</v>
      </c>
      <c r="K35" s="163" t="str">
        <f>VLOOKUP(I35,Calcgeneral!$C$2:$K$200,3,FALSE)</f>
        <v>AL TOSTAT (65)</v>
      </c>
      <c r="L35" s="164">
        <f>VLOOKUP(I35,engag!$A$1:$D$200,4,FALSE)</f>
        <v>1</v>
      </c>
      <c r="M35" s="210" t="e">
        <f>VLOOKUP(I35,Calcgeneral!$C$2:$U$200,15,FALSE)</f>
        <v>#N/A</v>
      </c>
    </row>
    <row r="36" spans="1:13" s="179" customFormat="1" ht="13.5" customHeight="1">
      <c r="A36" s="170">
        <v>31</v>
      </c>
      <c r="B36" s="162">
        <f>VLOOKUP(A36,Calcgeneral!$B$1:$J$200,2,FALSE)</f>
        <v>33</v>
      </c>
      <c r="C36" s="163" t="str">
        <f>VLOOKUP(B36,Calcgeneral!$C$2:$K$200,2,FALSE)</f>
        <v>Sébastien KOSEK</v>
      </c>
      <c r="D36" s="163" t="str">
        <f>VLOOKUP(B36,Calcgeneral!$C$2:$K$200,3,FALSE)</f>
        <v>ECSL PERTUIS (84)</v>
      </c>
      <c r="E36" s="164">
        <f>VLOOKUP(B36,engag!$A$1:$D$200,4,FALSE)</f>
        <v>2</v>
      </c>
      <c r="F36" s="210" t="e">
        <f>VLOOKUP(B36,Calcgeneral!$C$2:$U$200,15,FALSE)</f>
        <v>#N/A</v>
      </c>
      <c r="G36" s="171"/>
      <c r="H36" s="173">
        <v>83</v>
      </c>
      <c r="I36" s="162">
        <f>VLOOKUP(H36,Calcgeneral!$B$1:$J$200,2,FALSE)</f>
        <v>32</v>
      </c>
      <c r="J36" s="163" t="str">
        <f>VLOOKUP(I36,Calcgeneral!$C$2:$K$200,2,FALSE)</f>
        <v>Jean-François GOERGEN</v>
      </c>
      <c r="K36" s="163" t="str">
        <f>VLOOKUP(I36,Calcgeneral!$C$2:$K$200,3,FALSE)</f>
        <v>ECSL PERTUIS (84)</v>
      </c>
      <c r="L36" s="164">
        <f>VLOOKUP(I36,engag!$A$1:$D$200,4,FALSE)</f>
        <v>2</v>
      </c>
      <c r="M36" s="210" t="e">
        <f>VLOOKUP(I36,Calcgeneral!$C$2:$U$200,15,FALSE)</f>
        <v>#N/A</v>
      </c>
    </row>
    <row r="37" spans="1:13" s="179" customFormat="1" ht="13.5" customHeight="1">
      <c r="A37" s="170">
        <v>32</v>
      </c>
      <c r="B37" s="162">
        <f>VLOOKUP(A37,Calcgeneral!$B$1:$J$200,2,FALSE)</f>
        <v>78</v>
      </c>
      <c r="C37" s="163" t="str">
        <f>VLOOKUP(B37,Calcgeneral!$C$2:$K$200,2,FALSE)</f>
        <v>Daniel MIQUEL</v>
      </c>
      <c r="D37" s="163" t="str">
        <f>VLOOKUP(B37,Calcgeneral!$C$2:$K$200,3,FALSE)</f>
        <v>LE FOUSSERET (31)</v>
      </c>
      <c r="E37" s="164">
        <f>VLOOKUP(B37,engag!$A$1:$D$200,4,FALSE)</f>
        <v>1</v>
      </c>
      <c r="F37" s="210" t="e">
        <f>VLOOKUP(B37,Calcgeneral!$C$2:$U$200,15,FALSE)</f>
        <v>#N/A</v>
      </c>
      <c r="G37" s="171"/>
      <c r="H37" s="172">
        <v>84</v>
      </c>
      <c r="I37" s="162">
        <f>VLOOKUP(H37,Calcgeneral!$B$1:$J$200,2,FALSE)</f>
        <v>75</v>
      </c>
      <c r="J37" s="163" t="str">
        <f>VLOOKUP(I37,Calcgeneral!$C$2:$K$200,2,FALSE)</f>
        <v>Jérôme DANDINE</v>
      </c>
      <c r="K37" s="163" t="str">
        <f>VLOOKUP(I37,Calcgeneral!$C$2:$K$200,3,FALSE)</f>
        <v>COUSERANS (09)</v>
      </c>
      <c r="L37" s="164">
        <f>VLOOKUP(I37,engag!$A$1:$D$200,4,FALSE)</f>
        <v>2</v>
      </c>
      <c r="M37" s="210" t="e">
        <f>VLOOKUP(I37,Calcgeneral!$C$2:$U$200,15,FALSE)</f>
        <v>#N/A</v>
      </c>
    </row>
    <row r="38" spans="1:13" s="179" customFormat="1" ht="13.5" customHeight="1">
      <c r="A38" s="170">
        <v>33</v>
      </c>
      <c r="B38" s="162">
        <f>VLOOKUP(A38,Calcgeneral!$B$1:$J$200,2,FALSE)</f>
        <v>93</v>
      </c>
      <c r="C38" s="163" t="str">
        <f>VLOOKUP(B38,Calcgeneral!$C$2:$K$200,2,FALSE)</f>
        <v>David CAZALA</v>
      </c>
      <c r="D38" s="163" t="str">
        <f>VLOOKUP(B38,Calcgeneral!$C$2:$K$200,3,FALSE)</f>
        <v>TARBES CYCLISTE</v>
      </c>
      <c r="E38" s="164">
        <f>VLOOKUP(B38,engag!$A$1:$D$200,4,FALSE)</f>
        <v>1</v>
      </c>
      <c r="F38" s="210" t="e">
        <f>VLOOKUP(B38,Calcgeneral!$C$2:$U$200,15,FALSE)</f>
        <v>#N/A</v>
      </c>
      <c r="G38" s="171"/>
      <c r="H38" s="173">
        <v>85</v>
      </c>
      <c r="I38" s="162">
        <f>VLOOKUP(H38,Calcgeneral!$B$1:$J$200,2,FALSE)</f>
        <v>26</v>
      </c>
      <c r="J38" s="163" t="str">
        <f>VLOOKUP(I38,Calcgeneral!$C$2:$K$200,2,FALSE)</f>
        <v>Stéphane SAGE</v>
      </c>
      <c r="K38" s="163" t="str">
        <f>VLOOKUP(I38,Calcgeneral!$C$2:$K$200,3,FALSE)</f>
        <v>CASTELMAYRAN (82)</v>
      </c>
      <c r="L38" s="164">
        <f>VLOOKUP(I38,engag!$A$1:$D$200,4,FALSE)</f>
        <v>1</v>
      </c>
      <c r="M38" s="210" t="e">
        <f>VLOOKUP(I38,Calcgeneral!$C$2:$U$200,15,FALSE)</f>
        <v>#N/A</v>
      </c>
    </row>
    <row r="39" spans="1:13" s="179" customFormat="1" ht="13.5" customHeight="1">
      <c r="A39" s="170">
        <v>34</v>
      </c>
      <c r="B39" s="162">
        <f>VLOOKUP(A39,Calcgeneral!$B$1:$J$200,2,FALSE)</f>
        <v>37</v>
      </c>
      <c r="C39" s="163" t="str">
        <f>VLOOKUP(B39,Calcgeneral!$C$2:$K$200,2,FALSE)</f>
        <v>Fabien DECAMPS</v>
      </c>
      <c r="D39" s="163" t="str">
        <f>VLOOKUP(B39,Calcgeneral!$C$2:$K$200,3,FALSE)</f>
        <v>ST GAUDENS (31)</v>
      </c>
      <c r="E39" s="164">
        <f>VLOOKUP(B39,engag!$A$1:$D$200,4,FALSE)</f>
        <v>1</v>
      </c>
      <c r="F39" s="210" t="e">
        <f>VLOOKUP(B39,Calcgeneral!$C$2:$U$200,15,FALSE)</f>
        <v>#N/A</v>
      </c>
      <c r="G39" s="171"/>
      <c r="H39" s="172">
        <v>86</v>
      </c>
      <c r="I39" s="162">
        <f>VLOOKUP(H39,Calcgeneral!$B$1:$J$200,2,FALSE)</f>
        <v>9</v>
      </c>
      <c r="J39" s="163" t="str">
        <f>VLOOKUP(I39,Calcgeneral!$C$2:$K$200,2,FALSE)</f>
        <v>Damien ROUX</v>
      </c>
      <c r="K39" s="163" t="str">
        <f>VLOOKUP(I39,Calcgeneral!$C$2:$K$200,3,FALSE)</f>
        <v>CC MADIRAN (65)</v>
      </c>
      <c r="L39" s="164">
        <f>VLOOKUP(I39,engag!$A$1:$D$200,4,FALSE)</f>
        <v>1</v>
      </c>
      <c r="M39" s="210" t="e">
        <f>VLOOKUP(I39,Calcgeneral!$C$2:$U$200,15,FALSE)</f>
        <v>#N/A</v>
      </c>
    </row>
    <row r="40" spans="1:13" s="179" customFormat="1" ht="13.5" customHeight="1">
      <c r="A40" s="170">
        <v>35</v>
      </c>
      <c r="B40" s="162">
        <f>VLOOKUP(A40,Calcgeneral!$B$1:$J$200,2,FALSE)</f>
        <v>42</v>
      </c>
      <c r="C40" s="163" t="str">
        <f>VLOOKUP(B40,Calcgeneral!$C$2:$K$200,2,FALSE)</f>
        <v>Patrick LORMANT</v>
      </c>
      <c r="D40" s="163" t="str">
        <f>VLOOKUP(B40,Calcgeneral!$C$2:$K$200,3,FALSE)</f>
        <v>ST GAUDENS (31)</v>
      </c>
      <c r="E40" s="164">
        <f>VLOOKUP(B40,engag!$A$1:$D$200,4,FALSE)</f>
        <v>2</v>
      </c>
      <c r="F40" s="210" t="e">
        <f>VLOOKUP(B40,Calcgeneral!$C$2:$U$200,15,FALSE)</f>
        <v>#N/A</v>
      </c>
      <c r="G40" s="171"/>
      <c r="H40" s="173">
        <v>87</v>
      </c>
      <c r="I40" s="162">
        <f>VLOOKUP(H40,Calcgeneral!$B$1:$J$200,2,FALSE)</f>
        <v>46</v>
      </c>
      <c r="J40" s="163" t="str">
        <f>VLOOKUP(I40,Calcgeneral!$C$2:$K$200,2,FALSE)</f>
        <v>Fabrice COLOMBEL</v>
      </c>
      <c r="K40" s="163" t="str">
        <f>VLOOKUP(I40,Calcgeneral!$C$2:$K$200,3,FALSE)</f>
        <v>PAU VELO (64)</v>
      </c>
      <c r="L40" s="164">
        <f>VLOOKUP(I40,engag!$A$1:$D$200,4,FALSE)</f>
        <v>2</v>
      </c>
      <c r="M40" s="210" t="e">
        <f>VLOOKUP(I40,Calcgeneral!$C$2:$U$200,15,FALSE)</f>
        <v>#N/A</v>
      </c>
    </row>
    <row r="41" spans="1:13" s="179" customFormat="1" ht="13.5" customHeight="1">
      <c r="A41" s="170">
        <v>36</v>
      </c>
      <c r="B41" s="162">
        <f>VLOOKUP(A41,Calcgeneral!$B$1:$J$200,2,FALSE)</f>
        <v>82</v>
      </c>
      <c r="C41" s="163" t="str">
        <f>VLOOKUP(B41,Calcgeneral!$C$2:$K$200,2,FALSE)</f>
        <v>Franck DELRIEU</v>
      </c>
      <c r="D41" s="163" t="str">
        <f>VLOOKUP(B41,Calcgeneral!$C$2:$K$200,3,FALSE)</f>
        <v>AS VILLEMUR CYCLISME (31)</v>
      </c>
      <c r="E41" s="164">
        <f>VLOOKUP(B41,engag!$A$1:$D$200,4,FALSE)</f>
        <v>1</v>
      </c>
      <c r="F41" s="210" t="e">
        <f>VLOOKUP(B41,Calcgeneral!$C$2:$U$200,15,FALSE)</f>
        <v>#N/A</v>
      </c>
      <c r="G41" s="171"/>
      <c r="H41" s="172">
        <v>88</v>
      </c>
      <c r="I41" s="162">
        <f>VLOOKUP(H41,Calcgeneral!$B$1:$J$200,2,FALSE)</f>
        <v>59</v>
      </c>
      <c r="J41" s="163" t="str">
        <f>VLOOKUP(I41,Calcgeneral!$C$2:$K$200,2,FALSE)</f>
        <v>José ZUERAS</v>
      </c>
      <c r="K41" s="163" t="str">
        <f>VLOOKUP(I41,Calcgeneral!$C$2:$K$200,3,FALSE)</f>
        <v>VC PIERREFITTE-LUZ (65)</v>
      </c>
      <c r="L41" s="164">
        <f>VLOOKUP(I41,engag!$A$1:$D$200,4,FALSE)</f>
        <v>1</v>
      </c>
      <c r="M41" s="210" t="e">
        <f>VLOOKUP(I41,Calcgeneral!$C$2:$U$200,15,FALSE)</f>
        <v>#N/A</v>
      </c>
    </row>
    <row r="42" spans="1:13" s="179" customFormat="1" ht="13.5" customHeight="1">
      <c r="A42" s="170">
        <v>37</v>
      </c>
      <c r="B42" s="162">
        <f>VLOOKUP(A42,Calcgeneral!$B$1:$J$200,2,FALSE)</f>
        <v>51</v>
      </c>
      <c r="C42" s="163" t="str">
        <f>VLOOKUP(B42,Calcgeneral!$C$2:$K$200,2,FALSE)</f>
        <v>Jérome MICHELIN</v>
      </c>
      <c r="D42" s="163" t="str">
        <f>VLOOKUP(B42,Calcgeneral!$C$2:$K$200,3,FALSE)</f>
        <v>SAINT PAUL SPORTS (40)</v>
      </c>
      <c r="E42" s="164">
        <f>VLOOKUP(B42,engag!$A$1:$D$200,4,FALSE)</f>
        <v>1</v>
      </c>
      <c r="F42" s="210" t="e">
        <f>VLOOKUP(B42,Calcgeneral!$C$2:$U$200,15,FALSE)</f>
        <v>#N/A</v>
      </c>
      <c r="G42" s="171"/>
      <c r="H42" s="173">
        <v>89</v>
      </c>
      <c r="I42" s="162">
        <f>VLOOKUP(H42,Calcgeneral!$B$1:$J$200,2,FALSE)</f>
        <v>52</v>
      </c>
      <c r="J42" s="163" t="str">
        <f>VLOOKUP(I42,Calcgeneral!$C$2:$K$200,2,FALSE)</f>
        <v>Florian SAUBION</v>
      </c>
      <c r="K42" s="163" t="str">
        <f>VLOOKUP(I42,Calcgeneral!$C$2:$K$200,3,FALSE)</f>
        <v>SAINT PAUL SPORTS (40)</v>
      </c>
      <c r="L42" s="164">
        <f>VLOOKUP(I42,engag!$A$1:$D$200,4,FALSE)</f>
        <v>1</v>
      </c>
      <c r="M42" s="210" t="e">
        <f>VLOOKUP(I42,Calcgeneral!$C$2:$U$200,15,FALSE)</f>
        <v>#N/A</v>
      </c>
    </row>
    <row r="43" spans="1:13" s="179" customFormat="1" ht="13.5" customHeight="1">
      <c r="A43" s="170">
        <v>38</v>
      </c>
      <c r="B43" s="162">
        <f>VLOOKUP(A43,Calcgeneral!$B$1:$J$200,2,FALSE)</f>
        <v>15</v>
      </c>
      <c r="C43" s="163" t="str">
        <f>VLOOKUP(B43,Calcgeneral!$C$2:$K$200,2,FALSE)</f>
        <v>Jérôme MONTAUD</v>
      </c>
      <c r="D43" s="163" t="str">
        <f>VLOOKUP(B43,Calcgeneral!$C$2:$K$200,3,FALSE)</f>
        <v>ACMO  (87)</v>
      </c>
      <c r="E43" s="164">
        <f>VLOOKUP(B43,engag!$A$1:$D$200,4,FALSE)</f>
        <v>1</v>
      </c>
      <c r="F43" s="210" t="e">
        <f>VLOOKUP(B43,Calcgeneral!$C$2:$U$200,15,FALSE)</f>
        <v>#N/A</v>
      </c>
      <c r="G43" s="171"/>
      <c r="H43" s="172">
        <v>90</v>
      </c>
      <c r="I43" s="162">
        <f>VLOOKUP(H43,Calcgeneral!$B$1:$J$200,2,FALSE)</f>
        <v>28</v>
      </c>
      <c r="J43" s="163" t="str">
        <f>VLOOKUP(I43,Calcgeneral!$C$2:$K$200,2,FALSE)</f>
        <v>Nicolas MERLIER</v>
      </c>
      <c r="K43" s="163" t="str">
        <f>VLOOKUP(I43,Calcgeneral!$C$2:$K$200,3,FALSE)</f>
        <v>CASTELMAYRAN (82)</v>
      </c>
      <c r="L43" s="164">
        <f>VLOOKUP(I43,engag!$A$1:$D$200,4,FALSE)</f>
        <v>2</v>
      </c>
      <c r="M43" s="210" t="e">
        <f>VLOOKUP(I43,Calcgeneral!$C$2:$U$200,15,FALSE)</f>
        <v>#N/A</v>
      </c>
    </row>
    <row r="44" spans="1:13" s="179" customFormat="1" ht="13.5" customHeight="1">
      <c r="A44" s="170">
        <v>39</v>
      </c>
      <c r="B44" s="162">
        <f>VLOOKUP(A44,Calcgeneral!$B$1:$J$200,2,FALSE)</f>
        <v>87</v>
      </c>
      <c r="C44" s="163" t="str">
        <f>VLOOKUP(B44,Calcgeneral!$C$2:$K$200,2,FALSE)</f>
        <v>Jean-Baptiste GRANGE</v>
      </c>
      <c r="D44" s="163" t="str">
        <f>VLOOKUP(B44,Calcgeneral!$C$2:$K$200,3,FALSE)</f>
        <v>DÉJANTÉS (65)</v>
      </c>
      <c r="E44" s="164">
        <f>VLOOKUP(B44,engag!$A$1:$D$200,4,FALSE)</f>
        <v>2</v>
      </c>
      <c r="F44" s="210" t="e">
        <f>VLOOKUP(B44,Calcgeneral!$C$2:$U$200,15,FALSE)</f>
        <v>#N/A</v>
      </c>
      <c r="G44" s="171"/>
      <c r="H44" s="173">
        <v>91</v>
      </c>
      <c r="I44" s="162">
        <f>VLOOKUP(H44,Calcgeneral!$B$1:$J$200,2,FALSE)</f>
        <v>81</v>
      </c>
      <c r="J44" s="163" t="str">
        <f>VLOOKUP(I44,Calcgeneral!$C$2:$K$200,2,FALSE)</f>
        <v>Lucas VEYSSET</v>
      </c>
      <c r="K44" s="163" t="str">
        <f>VLOOKUP(I44,Calcgeneral!$C$2:$K$200,3,FALSE)</f>
        <v>LE FOUSSERET (31)</v>
      </c>
      <c r="L44" s="164">
        <f>VLOOKUP(I44,engag!$A$1:$D$200,4,FALSE)</f>
        <v>2</v>
      </c>
      <c r="M44" s="210" t="e">
        <f>VLOOKUP(I44,Calcgeneral!$C$2:$U$200,15,FALSE)</f>
        <v>#N/A</v>
      </c>
    </row>
    <row r="45" spans="1:13" s="179" customFormat="1" ht="13.5" customHeight="1">
      <c r="A45" s="170">
        <v>40</v>
      </c>
      <c r="B45" s="162">
        <f>VLOOKUP(A45,Calcgeneral!$B$1:$J$200,2,FALSE)</f>
        <v>47</v>
      </c>
      <c r="C45" s="163" t="str">
        <f>VLOOKUP(B45,Calcgeneral!$C$2:$K$200,2,FALSE)</f>
        <v>Christophe HARDY</v>
      </c>
      <c r="D45" s="163" t="str">
        <f>VLOOKUP(B45,Calcgeneral!$C$2:$K$200,3,FALSE)</f>
        <v>PAU VELO (64)</v>
      </c>
      <c r="E45" s="164">
        <f>VLOOKUP(B45,engag!$A$1:$D$200,4,FALSE)</f>
        <v>2</v>
      </c>
      <c r="F45" s="210" t="e">
        <f>VLOOKUP(B45,Calcgeneral!$C$2:$U$200,15,FALSE)</f>
        <v>#N/A</v>
      </c>
      <c r="G45" s="171"/>
      <c r="H45" s="172">
        <v>92</v>
      </c>
      <c r="I45" s="162">
        <f>VLOOKUP(H45,Calcgeneral!$B$1:$J$200,2,FALSE)</f>
        <v>69</v>
      </c>
      <c r="J45" s="163" t="e">
        <f>VLOOKUP(I45,Calcgeneral!$C$2:$K$200,2,FALSE)</f>
        <v>#N/A</v>
      </c>
      <c r="K45" s="163" t="e">
        <f>VLOOKUP(I45,Calcgeneral!$C$2:$K$200,3,FALSE)</f>
        <v>#N/A</v>
      </c>
      <c r="L45" s="164">
        <f>VLOOKUP(I45,engag!$A$1:$D$200,4,FALSE)</f>
        <v>2</v>
      </c>
      <c r="M45" s="210" t="e">
        <f>VLOOKUP(I45,Calcgeneral!$C$2:$U$200,15,FALSE)</f>
        <v>#N/A</v>
      </c>
    </row>
    <row r="46" spans="1:13" s="179" customFormat="1" ht="13.5" customHeight="1">
      <c r="A46" s="170">
        <v>41</v>
      </c>
      <c r="B46" s="162">
        <f>VLOOKUP(A46,Calcgeneral!$B$1:$J$200,2,FALSE)</f>
        <v>74</v>
      </c>
      <c r="C46" s="163" t="str">
        <f>VLOOKUP(B46,Calcgeneral!$C$2:$K$200,2,FALSE)</f>
        <v>Sébastien CHAPELET</v>
      </c>
      <c r="D46" s="163" t="str">
        <f>VLOOKUP(B46,Calcgeneral!$C$2:$K$200,3,FALSE)</f>
        <v>COUSERANS (09)</v>
      </c>
      <c r="E46" s="164">
        <f>VLOOKUP(B46,engag!$A$1:$D$200,4,FALSE)</f>
        <v>2</v>
      </c>
      <c r="F46" s="210" t="e">
        <f>VLOOKUP(B46,Calcgeneral!$C$2:$U$200,15,FALSE)</f>
        <v>#N/A</v>
      </c>
      <c r="G46" s="171"/>
      <c r="H46" s="173">
        <v>93</v>
      </c>
      <c r="I46" s="162">
        <f>VLOOKUP(H46,Calcgeneral!$B$1:$J$200,2,FALSE)</f>
        <v>69</v>
      </c>
      <c r="J46" s="163" t="e">
        <f>VLOOKUP(I46,Calcgeneral!$C$2:$K$200,2,FALSE)</f>
        <v>#N/A</v>
      </c>
      <c r="K46" s="163" t="e">
        <f>VLOOKUP(I46,Calcgeneral!$C$2:$K$200,3,FALSE)</f>
        <v>#N/A</v>
      </c>
      <c r="L46" s="164">
        <f>VLOOKUP(I46,engag!$A$1:$D$200,4,FALSE)</f>
        <v>2</v>
      </c>
      <c r="M46" s="210" t="e">
        <f>VLOOKUP(I46,Calcgeneral!$C$2:$U$200,15,FALSE)</f>
        <v>#N/A</v>
      </c>
    </row>
    <row r="47" spans="1:13" s="179" customFormat="1" ht="13.5" customHeight="1">
      <c r="A47" s="170">
        <v>42</v>
      </c>
      <c r="B47" s="162">
        <f>VLOOKUP(A47,Calcgeneral!$B$1:$J$200,2,FALSE)</f>
        <v>22</v>
      </c>
      <c r="C47" s="163" t="str">
        <f>VLOOKUP(B47,Calcgeneral!$C$2:$K$200,2,FALSE)</f>
        <v>Mathieu ISSERT</v>
      </c>
      <c r="D47" s="163" t="str">
        <f>VLOOKUP(B47,Calcgeneral!$C$2:$K$200,3,FALSE)</f>
        <v>FIRSTEAM (64)</v>
      </c>
      <c r="E47" s="164">
        <f>VLOOKUP(B47,engag!$A$1:$D$200,4,FALSE)</f>
        <v>2</v>
      </c>
      <c r="F47" s="210" t="e">
        <f>VLOOKUP(B47,Calcgeneral!$C$2:$U$200,15,FALSE)</f>
        <v>#N/A</v>
      </c>
      <c r="G47" s="171"/>
      <c r="H47" s="172">
        <v>94</v>
      </c>
      <c r="I47" s="162">
        <f>VLOOKUP(H47,Calcgeneral!$B$1:$J$200,2,FALSE)</f>
        <v>53</v>
      </c>
      <c r="J47" s="163" t="e">
        <f>VLOOKUP(I47,Calcgeneral!$C$2:$K$200,2,FALSE)</f>
        <v>#N/A</v>
      </c>
      <c r="K47" s="163" t="e">
        <f>VLOOKUP(I47,Calcgeneral!$C$2:$K$200,3,FALSE)</f>
        <v>#N/A</v>
      </c>
      <c r="L47" s="164">
        <f>VLOOKUP(I47,engag!$A$1:$D$200,4,FALSE)</f>
        <v>2</v>
      </c>
      <c r="M47" s="210" t="e">
        <f>VLOOKUP(I47,Calcgeneral!$C$2:$U$200,15,FALSE)</f>
        <v>#N/A</v>
      </c>
    </row>
    <row r="48" spans="1:13" s="179" customFormat="1" ht="13.5" customHeight="1">
      <c r="A48" s="170">
        <v>43</v>
      </c>
      <c r="B48" s="162">
        <f>VLOOKUP(A48,Calcgeneral!$B$1:$J$200,2,FALSE)</f>
        <v>30</v>
      </c>
      <c r="C48" s="163" t="str">
        <f>VLOOKUP(B48,Calcgeneral!$C$2:$K$200,2,FALSE)</f>
        <v>Bruno CAVELIER</v>
      </c>
      <c r="D48" s="163" t="str">
        <f>VLOOKUP(B48,Calcgeneral!$C$2:$K$200,3,FALSE)</f>
        <v>ECSL PERTUIS (84)</v>
      </c>
      <c r="E48" s="164">
        <f>VLOOKUP(B48,engag!$A$1:$D$200,4,FALSE)</f>
        <v>2</v>
      </c>
      <c r="F48" s="210" t="e">
        <f>VLOOKUP(B48,Calcgeneral!$C$2:$U$200,15,FALSE)</f>
        <v>#N/A</v>
      </c>
      <c r="G48" s="171"/>
      <c r="H48" s="173">
        <v>95</v>
      </c>
      <c r="I48" s="162">
        <f>VLOOKUP(H48,Calcgeneral!$B$1:$J$200,2,FALSE)</f>
        <v>53</v>
      </c>
      <c r="J48" s="163" t="e">
        <f>VLOOKUP(I48,Calcgeneral!$C$2:$K$200,2,FALSE)</f>
        <v>#N/A</v>
      </c>
      <c r="K48" s="163" t="e">
        <f>VLOOKUP(I48,Calcgeneral!$C$2:$K$200,3,FALSE)</f>
        <v>#N/A</v>
      </c>
      <c r="L48" s="164">
        <f>VLOOKUP(I48,engag!$A$1:$D$200,4,FALSE)</f>
        <v>2</v>
      </c>
      <c r="M48" s="210" t="e">
        <f>VLOOKUP(I48,Calcgeneral!$C$2:$U$200,15,FALSE)</f>
        <v>#N/A</v>
      </c>
    </row>
    <row r="49" spans="1:13" s="179" customFormat="1" ht="13.5" customHeight="1">
      <c r="A49" s="170">
        <v>44</v>
      </c>
      <c r="B49" s="162">
        <f>VLOOKUP(A49,Calcgeneral!$B$1:$J$200,2,FALSE)</f>
        <v>17</v>
      </c>
      <c r="C49" s="163" t="str">
        <f>VLOOKUP(B49,Calcgeneral!$C$2:$K$200,2,FALSE)</f>
        <v>Jérôme DUROU</v>
      </c>
      <c r="D49" s="163" t="str">
        <f>VLOOKUP(B49,Calcgeneral!$C$2:$K$200,3,FALSE)</f>
        <v>STADE MONTOIS (40)</v>
      </c>
      <c r="E49" s="164">
        <f>VLOOKUP(B49,engag!$A$1:$D$200,4,FALSE)</f>
        <v>1</v>
      </c>
      <c r="F49" s="210" t="e">
        <f>VLOOKUP(B49,Calcgeneral!$C$2:$U$200,15,FALSE)</f>
        <v>#N/A</v>
      </c>
      <c r="G49" s="171"/>
      <c r="H49" s="172">
        <v>96</v>
      </c>
      <c r="I49" s="162">
        <f>VLOOKUP(H49,Calcgeneral!$B$1:$J$200,2,FALSE)</f>
        <v>54</v>
      </c>
      <c r="J49" s="163" t="e">
        <f>VLOOKUP(I49,Calcgeneral!$C$2:$K$200,2,FALSE)</f>
        <v>#N/A</v>
      </c>
      <c r="K49" s="163" t="e">
        <f>VLOOKUP(I49,Calcgeneral!$C$2:$K$200,3,FALSE)</f>
        <v>#N/A</v>
      </c>
      <c r="L49" s="164">
        <f>VLOOKUP(I49,engag!$A$1:$D$200,4,FALSE)</f>
        <v>1</v>
      </c>
      <c r="M49" s="210" t="e">
        <f>VLOOKUP(I49,Calcgeneral!$C$2:$U$200,15,FALSE)</f>
        <v>#N/A</v>
      </c>
    </row>
    <row r="50" spans="1:13" s="179" customFormat="1" ht="13.5" customHeight="1">
      <c r="A50" s="170">
        <v>45</v>
      </c>
      <c r="B50" s="162">
        <f>VLOOKUP(A50,Calcgeneral!$B$1:$J$200,2,FALSE)</f>
        <v>94</v>
      </c>
      <c r="C50" s="163" t="str">
        <f>VLOOKUP(B50,Calcgeneral!$C$2:$K$200,2,FALSE)</f>
        <v>Christian RICAUD</v>
      </c>
      <c r="D50" s="163" t="str">
        <f>VLOOKUP(B50,Calcgeneral!$C$2:$K$200,3,FALSE)</f>
        <v>CSA EDELWEISS (65)</v>
      </c>
      <c r="E50" s="164">
        <f>VLOOKUP(B50,engag!$A$1:$D$200,4,FALSE)</f>
        <v>1</v>
      </c>
      <c r="F50" s="210" t="e">
        <f>VLOOKUP(B50,Calcgeneral!$C$2:$U$200,15,FALSE)</f>
        <v>#N/A</v>
      </c>
      <c r="G50" s="171"/>
      <c r="H50" s="173">
        <v>97</v>
      </c>
      <c r="I50" s="162">
        <f>VLOOKUP(H50,Calcgeneral!$B$1:$J$200,2,FALSE)</f>
        <v>56</v>
      </c>
      <c r="J50" s="163" t="e">
        <f>VLOOKUP(I50,Calcgeneral!$C$2:$K$200,2,FALSE)</f>
        <v>#N/A</v>
      </c>
      <c r="K50" s="163" t="e">
        <f>VLOOKUP(I50,Calcgeneral!$C$2:$K$200,3,FALSE)</f>
        <v>#N/A</v>
      </c>
      <c r="L50" s="164">
        <f>VLOOKUP(I50,engag!$A$1:$D$200,4,FALSE)</f>
        <v>1</v>
      </c>
      <c r="M50" s="210" t="e">
        <f>VLOOKUP(I50,Calcgeneral!$C$2:$U$200,15,FALSE)</f>
        <v>#N/A</v>
      </c>
    </row>
    <row r="51" spans="1:13" s="179" customFormat="1" ht="13.5" customHeight="1">
      <c r="A51" s="170">
        <v>46</v>
      </c>
      <c r="B51" s="162">
        <f>VLOOKUP(A51,Calcgeneral!$B$1:$J$200,2,FALSE)</f>
        <v>60</v>
      </c>
      <c r="C51" s="163" t="str">
        <f>VLOOKUP(B51,Calcgeneral!$C$2:$K$200,2,FALSE)</f>
        <v>Michel GALCERA</v>
      </c>
      <c r="D51" s="163" t="str">
        <f>VLOOKUP(B51,Calcgeneral!$C$2:$K$200,3,FALSE)</f>
        <v>VC PIERREFITTE-LUZ (65)</v>
      </c>
      <c r="E51" s="164">
        <f>VLOOKUP(B51,engag!$A$1:$D$200,4,FALSE)</f>
        <v>2</v>
      </c>
      <c r="F51" s="210" t="e">
        <f>VLOOKUP(B51,Calcgeneral!$C$2:$U$200,15,FALSE)</f>
        <v>#N/A</v>
      </c>
      <c r="G51" s="171"/>
      <c r="H51" s="172">
        <v>98</v>
      </c>
      <c r="I51" s="162">
        <f>VLOOKUP(H51,Calcgeneral!$B$1:$J$200,2,FALSE)</f>
        <v>69</v>
      </c>
      <c r="J51" s="163" t="e">
        <f>VLOOKUP(I51,Calcgeneral!$C$2:$K$200,2,FALSE)</f>
        <v>#N/A</v>
      </c>
      <c r="K51" s="163" t="e">
        <f>VLOOKUP(I51,Calcgeneral!$C$2:$K$200,3,FALSE)</f>
        <v>#N/A</v>
      </c>
      <c r="L51" s="164">
        <f>VLOOKUP(I51,engag!$A$1:$D$200,4,FALSE)</f>
        <v>2</v>
      </c>
      <c r="M51" s="210" t="e">
        <f>VLOOKUP(I51,Calcgeneral!$C$2:$U$200,15,FALSE)</f>
        <v>#N/A</v>
      </c>
    </row>
    <row r="52" spans="1:13" s="179" customFormat="1" ht="13.5" customHeight="1">
      <c r="A52" s="170">
        <v>47</v>
      </c>
      <c r="B52" s="162">
        <f>VLOOKUP(A52,Calcgeneral!$B$1:$J$200,2,FALSE)</f>
        <v>49</v>
      </c>
      <c r="C52" s="163" t="str">
        <f>VLOOKUP(B52,Calcgeneral!$C$2:$K$200,2,FALSE)</f>
        <v>Vincent DELMAS</v>
      </c>
      <c r="D52" s="163" t="str">
        <f>VLOOKUP(B52,Calcgeneral!$C$2:$K$200,3,FALSE)</f>
        <v>SAINT PAUL SPORTS (40)</v>
      </c>
      <c r="E52" s="164">
        <f>VLOOKUP(B52,engag!$A$1:$D$200,4,FALSE)</f>
        <v>1</v>
      </c>
      <c r="F52" s="210" t="e">
        <f>VLOOKUP(B52,Calcgeneral!$C$2:$U$200,15,FALSE)</f>
        <v>#N/A</v>
      </c>
      <c r="G52" s="171"/>
      <c r="H52" s="173">
        <v>99</v>
      </c>
      <c r="I52" s="162">
        <f>VLOOKUP(H52,Calcgeneral!$B$1:$J$200,2,FALSE)</f>
        <v>83</v>
      </c>
      <c r="J52" s="163" t="e">
        <f>VLOOKUP(I52,Calcgeneral!$C$2:$K$200,2,FALSE)</f>
        <v>#N/A</v>
      </c>
      <c r="K52" s="163" t="e">
        <f>VLOOKUP(I52,Calcgeneral!$C$2:$K$200,3,FALSE)</f>
        <v>#N/A</v>
      </c>
      <c r="L52" s="164">
        <f>VLOOKUP(I52,engag!$A$1:$D$200,4,FALSE)</f>
        <v>1</v>
      </c>
      <c r="M52" s="210" t="e">
        <f>VLOOKUP(I52,Calcgeneral!$C$2:$U$200,15,FALSE)</f>
        <v>#N/A</v>
      </c>
    </row>
    <row r="53" spans="1:13" s="179" customFormat="1" ht="13.5" customHeight="1">
      <c r="A53" s="170">
        <v>48</v>
      </c>
      <c r="B53" s="162">
        <f>VLOOKUP(A53,Calcgeneral!$B$1:$J$200,2,FALSE)</f>
        <v>20</v>
      </c>
      <c r="C53" s="163" t="str">
        <f>VLOOKUP(B53,Calcgeneral!$C$2:$K$200,2,FALSE)</f>
        <v>Julien CHEVERRY</v>
      </c>
      <c r="D53" s="163" t="str">
        <f>VLOOKUP(B53,Calcgeneral!$C$2:$K$200,3,FALSE)</f>
        <v>FIRSTEAM (64)</v>
      </c>
      <c r="E53" s="164">
        <f>VLOOKUP(B53,engag!$A$1:$D$200,4,FALSE)</f>
        <v>2</v>
      </c>
      <c r="F53" s="210" t="e">
        <f>VLOOKUP(B53,Calcgeneral!$C$2:$U$200,15,FALSE)</f>
        <v>#N/A</v>
      </c>
      <c r="G53" s="171"/>
      <c r="H53" s="172">
        <v>100</v>
      </c>
      <c r="I53" s="162">
        <f>VLOOKUP(H53,Calcgeneral!$B$1:$J$200,2,FALSE)</f>
        <v>86</v>
      </c>
      <c r="J53" s="163" t="e">
        <f>VLOOKUP(I53,Calcgeneral!$C$2:$K$200,2,FALSE)</f>
        <v>#N/A</v>
      </c>
      <c r="K53" s="163" t="e">
        <f>VLOOKUP(I53,Calcgeneral!$C$2:$K$200,3,FALSE)</f>
        <v>#N/A</v>
      </c>
      <c r="L53" s="164">
        <f>VLOOKUP(I53,engag!$A$1:$D$200,4,FALSE)</f>
        <v>1</v>
      </c>
      <c r="M53" s="210" t="e">
        <f>VLOOKUP(I53,Calcgeneral!$C$2:$U$200,15,FALSE)</f>
        <v>#N/A</v>
      </c>
    </row>
    <row r="54" spans="1:13" s="179" customFormat="1" ht="13.5" customHeight="1">
      <c r="A54" s="170">
        <v>49</v>
      </c>
      <c r="B54" s="162">
        <f>VLOOKUP(A54,Calcgeneral!$B$1:$J$200,2,FALSE)</f>
        <v>79</v>
      </c>
      <c r="C54" s="163" t="str">
        <f>VLOOKUP(B54,Calcgeneral!$C$2:$K$200,2,FALSE)</f>
        <v>Dorian SEVIN</v>
      </c>
      <c r="D54" s="163" t="str">
        <f>VLOOKUP(B54,Calcgeneral!$C$2:$K$200,3,FALSE)</f>
        <v>LE FOUSSERET (31)</v>
      </c>
      <c r="E54" s="164">
        <f>VLOOKUP(B54,engag!$A$1:$D$200,4,FALSE)</f>
        <v>1</v>
      </c>
      <c r="F54" s="210" t="e">
        <f>VLOOKUP(B54,Calcgeneral!$C$2:$U$200,15,FALSE)</f>
        <v>#N/A</v>
      </c>
      <c r="G54" s="171"/>
      <c r="H54" s="173">
        <v>101</v>
      </c>
      <c r="I54" s="162">
        <f>VLOOKUP(H54,Calcgeneral!$B$1:$J$200,2,FALSE)</f>
        <v>88</v>
      </c>
      <c r="J54" s="163" t="e">
        <f>VLOOKUP(I54,Calcgeneral!$C$2:$K$200,2,FALSE)</f>
        <v>#N/A</v>
      </c>
      <c r="K54" s="163" t="e">
        <f>VLOOKUP(I54,Calcgeneral!$C$2:$K$200,3,FALSE)</f>
        <v>#N/A</v>
      </c>
      <c r="L54" s="164">
        <f>VLOOKUP(I54,engag!$A$1:$D$200,4,FALSE)</f>
        <v>2</v>
      </c>
      <c r="M54" s="210" t="e">
        <f>VLOOKUP(I54,Calcgeneral!$C$2:$U$200,15,FALSE)</f>
        <v>#N/A</v>
      </c>
    </row>
    <row r="55" spans="1:13" s="179" customFormat="1" ht="13.5" customHeight="1">
      <c r="A55" s="170">
        <v>50</v>
      </c>
      <c r="B55" s="162">
        <f>VLOOKUP(A55,Calcgeneral!$B$1:$J$200,2,FALSE)</f>
        <v>7</v>
      </c>
      <c r="C55" s="163" t="str">
        <f>VLOOKUP(B55,Calcgeneral!$C$2:$K$200,2,FALSE)</f>
        <v>Pascal CAUMONT</v>
      </c>
      <c r="D55" s="163" t="str">
        <f>VLOOKUP(B55,Calcgeneral!$C$2:$K$200,3,FALSE)</f>
        <v>CC MADIRAN (65)</v>
      </c>
      <c r="E55" s="164">
        <f>VLOOKUP(B55,engag!$A$1:$D$200,4,FALSE)</f>
        <v>1</v>
      </c>
      <c r="F55" s="210" t="e">
        <f>VLOOKUP(B55,Calcgeneral!$C$2:$U$200,15,FALSE)</f>
        <v>#N/A</v>
      </c>
      <c r="G55" s="171"/>
      <c r="H55" s="172">
        <v>102</v>
      </c>
      <c r="I55" s="218" t="e">
        <f>VLOOKUP(H55,Calcgeneral!$B$1:$J$200,2,FALSE)</f>
        <v>#N/A</v>
      </c>
      <c r="J55" s="219" t="e">
        <f>VLOOKUP(I55,Calcgeneral!$C$2:$K$200,2,FALSE)</f>
        <v>#N/A</v>
      </c>
      <c r="K55" s="219" t="e">
        <f>VLOOKUP(I55,Calcgeneral!$C$2:$K$200,3,FALSE)</f>
        <v>#N/A</v>
      </c>
      <c r="L55" s="220" t="e">
        <f>VLOOKUP(I55,engag!$A$1:$D$200,4,FALSE)</f>
        <v>#N/A</v>
      </c>
      <c r="M55" s="221" t="e">
        <f>VLOOKUP(I55,Calcgeneral!$C$2:$U$200,15,FALSE)</f>
        <v>#N/A</v>
      </c>
    </row>
    <row r="56" spans="1:13" s="179" customFormat="1" ht="13.5" customHeight="1">
      <c r="A56" s="170">
        <v>51</v>
      </c>
      <c r="B56" s="162">
        <f>VLOOKUP(A56,Calcgeneral!$B$1:$J$200,2,FALSE)</f>
        <v>99</v>
      </c>
      <c r="C56" s="163" t="str">
        <f>VLOOKUP(B56,Calcgeneral!$C$2:$K$200,2,FALSE)</f>
        <v>Laurent AIROLDI</v>
      </c>
      <c r="D56" s="163" t="str">
        <f>VLOOKUP(B56,Calcgeneral!$C$2:$K$200,3,FALSE)</f>
        <v>VC MAUVEZINOIS (32)</v>
      </c>
      <c r="E56" s="164">
        <f>VLOOKUP(B56,engag!$A$1:$D$200,4,FALSE)</f>
        <v>2</v>
      </c>
      <c r="F56" s="210" t="e">
        <f>VLOOKUP(B56,Calcgeneral!$C$2:$U$200,15,FALSE)</f>
        <v>#N/A</v>
      </c>
      <c r="G56" s="171"/>
      <c r="H56" s="173">
        <v>103</v>
      </c>
      <c r="I56" s="218" t="e">
        <f>VLOOKUP(H56,Calcgeneral!$B$1:$J$200,2,FALSE)</f>
        <v>#N/A</v>
      </c>
      <c r="J56" s="219" t="e">
        <f>VLOOKUP(I56,Calcgeneral!$C$2:$K$200,2,FALSE)</f>
        <v>#N/A</v>
      </c>
      <c r="K56" s="219" t="e">
        <f>VLOOKUP(I56,Calcgeneral!$C$2:$K$200,3,FALSE)</f>
        <v>#N/A</v>
      </c>
      <c r="L56" s="220" t="e">
        <f>VLOOKUP(I56,engag!$A$1:$D$200,4,FALSE)</f>
        <v>#N/A</v>
      </c>
      <c r="M56" s="221" t="e">
        <f>VLOOKUP(I56,Calcgeneral!$C$2:$U$200,15,FALSE)</f>
        <v>#N/A</v>
      </c>
    </row>
    <row r="57" spans="1:13" s="179" customFormat="1" ht="13.5" customHeight="1">
      <c r="A57" s="174">
        <v>52</v>
      </c>
      <c r="B57" s="165">
        <f>VLOOKUP(A57,Calcgeneral!$B$1:$J$200,2,FALSE)</f>
        <v>12</v>
      </c>
      <c r="C57" s="166" t="str">
        <f>VLOOKUP(B57,Calcgeneral!$C$2:$K$200,2,FALSE)</f>
        <v>Ludovic FABRIE</v>
      </c>
      <c r="D57" s="166" t="str">
        <f>VLOOKUP(B57,Calcgeneral!$C$2:$K$200,3,FALSE)</f>
        <v>ACMO  (87)</v>
      </c>
      <c r="E57" s="164">
        <f>VLOOKUP(B57,engag!$A$1:$D$200,4,FALSE)</f>
        <v>1</v>
      </c>
      <c r="F57" s="210" t="e">
        <f>VLOOKUP(B57,Calcgeneral!$C$2:$U$200,15,FALSE)</f>
        <v>#N/A</v>
      </c>
      <c r="G57" s="175"/>
      <c r="H57" s="176">
        <v>104</v>
      </c>
      <c r="I57" s="222" t="e">
        <f>VLOOKUP(H57,Calcgeneral!$B$1:$J$200,2,FALSE)</f>
        <v>#N/A</v>
      </c>
      <c r="J57" s="223" t="e">
        <f>VLOOKUP(I57,Calcgeneral!$C$2:$K$200,2,FALSE)</f>
        <v>#N/A</v>
      </c>
      <c r="K57" s="223" t="e">
        <f>VLOOKUP(I57,Calcgeneral!$C$2:$K$200,3,FALSE)</f>
        <v>#N/A</v>
      </c>
      <c r="L57" s="220" t="e">
        <f>VLOOKUP(I57,engag!$A$1:$D$200,4,FALSE)</f>
        <v>#N/A</v>
      </c>
      <c r="M57" s="224" t="e">
        <f>VLOOKUP(I57,Calcgeneral!$C$2:$U$200,15,FALSE)</f>
        <v>#N/A</v>
      </c>
    </row>
    <row r="58" spans="1:13" s="179" customFormat="1" ht="13.5" customHeight="1">
      <c r="A58" s="180"/>
      <c r="B58" s="180"/>
      <c r="D58" s="180"/>
      <c r="E58" s="160"/>
      <c r="F58" s="160"/>
      <c r="H58" s="180"/>
      <c r="L58" s="160"/>
      <c r="M58" s="180"/>
    </row>
    <row r="59" spans="1:13" s="179" customFormat="1" ht="13.5" customHeight="1">
      <c r="A59" s="180"/>
      <c r="B59" s="180"/>
      <c r="D59" s="180"/>
      <c r="E59" s="180"/>
      <c r="F59" s="180"/>
      <c r="H59" s="180"/>
      <c r="L59" s="180"/>
      <c r="M59" s="180"/>
    </row>
    <row r="60" spans="1:13" s="134" customFormat="1" ht="13.5" customHeight="1">
      <c r="A60" s="133"/>
      <c r="B60" s="133"/>
      <c r="D60" s="133"/>
      <c r="E60" s="133"/>
      <c r="F60" s="133"/>
      <c r="H60" s="133"/>
      <c r="L60" s="133"/>
      <c r="M60" s="133"/>
    </row>
    <row r="61" spans="1:13" s="134" customFormat="1" ht="13.5" customHeight="1">
      <c r="A61" s="133"/>
      <c r="B61" s="133"/>
      <c r="D61" s="133"/>
      <c r="E61" s="133"/>
      <c r="F61" s="133"/>
      <c r="H61" s="133"/>
      <c r="L61" s="133"/>
      <c r="M61" s="133"/>
    </row>
  </sheetData>
  <sheetProtection/>
  <mergeCells count="3">
    <mergeCell ref="A2:M2"/>
    <mergeCell ref="A3:M3"/>
    <mergeCell ref="A4:M4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H50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5.57421875" style="0" customWidth="1"/>
    <col min="2" max="2" width="3.28125" style="0" bestFit="1" customWidth="1"/>
    <col min="3" max="3" width="26.140625" style="0" bestFit="1" customWidth="1"/>
    <col min="4" max="6" width="11.140625" style="0" customWidth="1"/>
  </cols>
  <sheetData>
    <row r="2" spans="1:8" s="2" customFormat="1" ht="18">
      <c r="A2" s="226" t="s">
        <v>71</v>
      </c>
      <c r="B2" s="226"/>
      <c r="C2" s="226"/>
      <c r="D2" s="226"/>
      <c r="E2" s="226"/>
      <c r="F2" s="226"/>
      <c r="G2" s="6"/>
      <c r="H2"/>
    </row>
    <row r="3" spans="1:8" s="2" customFormat="1" ht="18">
      <c r="A3" s="69"/>
      <c r="B3" s="69"/>
      <c r="C3" s="69"/>
      <c r="D3" s="69"/>
      <c r="E3" s="69"/>
      <c r="F3" s="69"/>
      <c r="G3" s="6"/>
      <c r="H3"/>
    </row>
    <row r="4" spans="1:8" s="2" customFormat="1" ht="15">
      <c r="A4" s="227" t="s">
        <v>79</v>
      </c>
      <c r="B4" s="227"/>
      <c r="C4" s="227"/>
      <c r="D4" s="227"/>
      <c r="E4" s="227"/>
      <c r="F4" s="227"/>
      <c r="G4" s="7"/>
      <c r="H4"/>
    </row>
    <row r="5" spans="2:8" s="2" customFormat="1" ht="11.25" customHeight="1">
      <c r="B5" s="3"/>
      <c r="C5" s="3"/>
      <c r="D5" s="3"/>
      <c r="E5" s="3"/>
      <c r="F5" s="3"/>
      <c r="G5" s="7"/>
      <c r="H5"/>
    </row>
    <row r="6" spans="1:8" s="2" customFormat="1" ht="12.75">
      <c r="A6" s="230" t="s">
        <v>174</v>
      </c>
      <c r="B6" s="231"/>
      <c r="C6" s="231"/>
      <c r="D6" s="231"/>
      <c r="E6" s="231"/>
      <c r="F6" s="231"/>
      <c r="G6" s="232"/>
      <c r="H6"/>
    </row>
    <row r="7" ht="9.75" customHeight="1"/>
    <row r="8" spans="1:7" ht="12.75">
      <c r="A8" s="233" t="s">
        <v>6</v>
      </c>
      <c r="B8" s="233"/>
      <c r="C8" s="233"/>
      <c r="D8" s="233"/>
      <c r="E8" s="233"/>
      <c r="F8" s="233"/>
      <c r="G8" s="5"/>
    </row>
    <row r="9" spans="1:6" ht="12.75">
      <c r="A9" s="1"/>
      <c r="B9" s="31" t="s">
        <v>7</v>
      </c>
      <c r="C9" s="29" t="s">
        <v>8</v>
      </c>
      <c r="D9" s="99" t="s">
        <v>25</v>
      </c>
      <c r="E9" s="99" t="s">
        <v>26</v>
      </c>
      <c r="F9" s="99" t="s">
        <v>28</v>
      </c>
    </row>
    <row r="10" spans="1:6" ht="13.5" customHeight="1">
      <c r="A10" s="2"/>
      <c r="B10" s="143">
        <v>1</v>
      </c>
      <c r="C10" s="198" t="str">
        <f>VLOOKUP(B10,cltsequipe!$T$8:$Z$30,2,FALSE)</f>
        <v> </v>
      </c>
      <c r="D10" s="74" t="str">
        <f>VLOOKUP(B10,cltsequipe!$T$8:$Z$38,3,FALSE)</f>
        <v> </v>
      </c>
      <c r="E10" s="30" t="str">
        <f>VLOOKUP(B10,cltsequipe!$T$8:$Z$38,4,FALSE)</f>
        <v> </v>
      </c>
      <c r="F10" s="30" t="str">
        <f>VLOOKUP(B10,cltsequipe!$T$8:$Z$38,5,FALSE)</f>
        <v> </v>
      </c>
    </row>
    <row r="11" spans="1:6" ht="13.5" customHeight="1">
      <c r="A11" s="2"/>
      <c r="B11" s="67">
        <v>2</v>
      </c>
      <c r="C11" s="199" t="str">
        <f>VLOOKUP(B11,cltsequipe!$T$8:$Z$30,2,FALSE)</f>
        <v> </v>
      </c>
      <c r="D11" s="110" t="str">
        <f>VLOOKUP(B11,cltsequipe!$T$8:$Z$38,3,FALSE)</f>
        <v> </v>
      </c>
      <c r="E11" s="100" t="str">
        <f>VLOOKUP(B11,cltsequipe!$T$8:$Z$38,4,FALSE)</f>
        <v> </v>
      </c>
      <c r="F11" s="100" t="str">
        <f>VLOOKUP(B11,cltsequipe!$T$8:$Z$38,5,FALSE)</f>
        <v> </v>
      </c>
    </row>
    <row r="12" spans="1:6" ht="13.5" customHeight="1">
      <c r="A12" s="2"/>
      <c r="B12" s="67">
        <v>3</v>
      </c>
      <c r="C12" s="199" t="str">
        <f>VLOOKUP(B12,cltsequipe!$T$8:$Z$30,2,FALSE)</f>
        <v> </v>
      </c>
      <c r="D12" s="110" t="str">
        <f>VLOOKUP(B12,cltsequipe!$T$8:$Z$38,3,FALSE)</f>
        <v> </v>
      </c>
      <c r="E12" s="100" t="str">
        <f>VLOOKUP(B12,cltsequipe!$T$8:$Z$38,4,FALSE)</f>
        <v> </v>
      </c>
      <c r="F12" s="100" t="str">
        <f>VLOOKUP(B12,cltsequipe!$T$8:$Z$38,5,FALSE)</f>
        <v> </v>
      </c>
    </row>
    <row r="13" spans="1:7" ht="13.5" customHeight="1">
      <c r="A13" s="2"/>
      <c r="B13" s="67">
        <v>4</v>
      </c>
      <c r="C13" s="199" t="str">
        <f>VLOOKUP(B13,cltsequipe!$T$8:$Z$30,2,FALSE)</f>
        <v> </v>
      </c>
      <c r="D13" s="110" t="str">
        <f>VLOOKUP(B13,cltsequipe!$T$8:$Z$38,3,FALSE)</f>
        <v> </v>
      </c>
      <c r="E13" s="100" t="str">
        <f>VLOOKUP(B13,cltsequipe!$T$8:$Z$38,4,FALSE)</f>
        <v> </v>
      </c>
      <c r="F13" s="100" t="str">
        <f>VLOOKUP(B13,cltsequipe!$T$8:$Z$38,5,FALSE)</f>
        <v> </v>
      </c>
      <c r="G13" t="s">
        <v>3</v>
      </c>
    </row>
    <row r="14" spans="1:6" ht="13.5" customHeight="1">
      <c r="A14" s="2"/>
      <c r="B14" s="67">
        <v>5</v>
      </c>
      <c r="C14" s="199" t="str">
        <f>VLOOKUP(B14,cltsequipe!$T$8:$Z$30,2,FALSE)</f>
        <v> </v>
      </c>
      <c r="D14" s="110" t="str">
        <f>VLOOKUP(B14,cltsequipe!$T$8:$Z$38,3,FALSE)</f>
        <v> </v>
      </c>
      <c r="E14" s="100" t="str">
        <f>VLOOKUP(B14,cltsequipe!$T$8:$Z$38,4,FALSE)</f>
        <v> </v>
      </c>
      <c r="F14" s="100" t="str">
        <f>VLOOKUP(B14,cltsequipe!$T$8:$Z$38,5,FALSE)</f>
        <v> </v>
      </c>
    </row>
    <row r="15" spans="1:6" ht="13.5" customHeight="1">
      <c r="A15" s="2"/>
      <c r="B15" s="67">
        <v>6</v>
      </c>
      <c r="C15" s="199" t="str">
        <f>VLOOKUP(B15,cltsequipe!$T$8:$Z$30,2,FALSE)</f>
        <v> </v>
      </c>
      <c r="D15" s="110" t="str">
        <f>VLOOKUP(B15,cltsequipe!$T$8:$Z$38,3,FALSE)</f>
        <v> </v>
      </c>
      <c r="E15" s="100" t="str">
        <f>VLOOKUP(B15,cltsequipe!$T$8:$Z$38,4,FALSE)</f>
        <v> </v>
      </c>
      <c r="F15" s="100" t="str">
        <f>VLOOKUP(B15,cltsequipe!$T$8:$Z$38,5,FALSE)</f>
        <v> </v>
      </c>
    </row>
    <row r="16" spans="1:6" ht="13.5" customHeight="1">
      <c r="A16" s="2"/>
      <c r="B16" s="67">
        <v>7</v>
      </c>
      <c r="C16" s="199" t="str">
        <f>VLOOKUP(B16,cltsequipe!$T$8:$Z$30,2,FALSE)</f>
        <v> </v>
      </c>
      <c r="D16" s="110" t="str">
        <f>VLOOKUP(B16,cltsequipe!$T$8:$Z$38,3,FALSE)</f>
        <v> </v>
      </c>
      <c r="E16" s="100" t="str">
        <f>VLOOKUP(B16,cltsequipe!$T$8:$Z$38,4,FALSE)</f>
        <v> </v>
      </c>
      <c r="F16" s="100" t="str">
        <f>VLOOKUP(B16,cltsequipe!$T$8:$Z$38,5,FALSE)</f>
        <v> </v>
      </c>
    </row>
    <row r="17" spans="1:6" ht="13.5" customHeight="1">
      <c r="A17" s="2"/>
      <c r="B17" s="67">
        <v>8</v>
      </c>
      <c r="C17" s="199" t="str">
        <f>VLOOKUP(B17,cltsequipe!$T$8:$Z$30,2,FALSE)</f>
        <v> </v>
      </c>
      <c r="D17" s="110" t="str">
        <f>VLOOKUP(B17,cltsequipe!$T$8:$Z$38,3,FALSE)</f>
        <v> </v>
      </c>
      <c r="E17" s="100" t="str">
        <f>VLOOKUP(B17,cltsequipe!$T$8:$Z$38,4,FALSE)</f>
        <v> </v>
      </c>
      <c r="F17" s="100" t="str">
        <f>VLOOKUP(B17,cltsequipe!$T$8:$Z$38,5,FALSE)</f>
        <v> </v>
      </c>
    </row>
    <row r="18" spans="1:6" ht="13.5" customHeight="1">
      <c r="A18" s="2"/>
      <c r="B18" s="67">
        <v>9</v>
      </c>
      <c r="C18" s="199" t="str">
        <f>VLOOKUP(B18,cltsequipe!$T$8:$Z$30,2,FALSE)</f>
        <v> </v>
      </c>
      <c r="D18" s="110" t="str">
        <f>VLOOKUP(B18,cltsequipe!$T$8:$Z$38,3,FALSE)</f>
        <v> </v>
      </c>
      <c r="E18" s="100" t="str">
        <f>VLOOKUP(B18,cltsequipe!$T$8:$Z$38,4,FALSE)</f>
        <v> </v>
      </c>
      <c r="F18" s="100" t="str">
        <f>VLOOKUP(B18,cltsequipe!$T$8:$Z$38,5,FALSE)</f>
        <v> </v>
      </c>
    </row>
    <row r="19" spans="1:6" ht="13.5" customHeight="1">
      <c r="A19" s="2"/>
      <c r="B19" s="67">
        <v>10</v>
      </c>
      <c r="C19" s="199" t="str">
        <f>VLOOKUP(B19,cltsequipe!$T$8:$Z$30,2,FALSE)</f>
        <v> </v>
      </c>
      <c r="D19" s="110" t="str">
        <f>VLOOKUP(B19,cltsequipe!$T$8:$Z$38,3,FALSE)</f>
        <v> </v>
      </c>
      <c r="E19" s="100" t="str">
        <f>VLOOKUP(B19,cltsequipe!$T$8:$Z$38,4,FALSE)</f>
        <v> </v>
      </c>
      <c r="F19" s="100" t="str">
        <f>VLOOKUP(B19,cltsequipe!$T$8:$Z$38,5,FALSE)</f>
        <v> </v>
      </c>
    </row>
    <row r="20" spans="1:6" ht="13.5" customHeight="1">
      <c r="A20" s="2"/>
      <c r="B20" s="67">
        <v>11</v>
      </c>
      <c r="C20" s="199" t="str">
        <f>VLOOKUP(B20,cltsequipe!$T$8:$Z$30,2,FALSE)</f>
        <v> </v>
      </c>
      <c r="D20" s="110" t="str">
        <f>VLOOKUP(B20,cltsequipe!$T$8:$Z$38,3,FALSE)</f>
        <v> </v>
      </c>
      <c r="E20" s="100" t="str">
        <f>VLOOKUP(B20,cltsequipe!$T$8:$Z$38,4,FALSE)</f>
        <v> </v>
      </c>
      <c r="F20" s="100" t="str">
        <f>VLOOKUP(B20,cltsequipe!$T$8:$Z$38,5,FALSE)</f>
        <v> </v>
      </c>
    </row>
    <row r="21" spans="1:6" ht="13.5" customHeight="1">
      <c r="A21" s="2"/>
      <c r="B21" s="67">
        <v>12</v>
      </c>
      <c r="C21" s="199" t="str">
        <f>VLOOKUP(B21,cltsequipe!$T$8:$Z$30,2,FALSE)</f>
        <v> </v>
      </c>
      <c r="D21" s="110" t="str">
        <f>VLOOKUP(B21,cltsequipe!$T$8:$Z$38,3,FALSE)</f>
        <v> </v>
      </c>
      <c r="E21" s="100" t="str">
        <f>VLOOKUP(B21,cltsequipe!$T$8:$Z$38,4,FALSE)</f>
        <v> </v>
      </c>
      <c r="F21" s="100" t="str">
        <f>VLOOKUP(B21,cltsequipe!$T$8:$Z$38,5,FALSE)</f>
        <v> </v>
      </c>
    </row>
    <row r="22" spans="1:6" ht="13.5" customHeight="1">
      <c r="A22" s="2"/>
      <c r="B22" s="67">
        <v>13</v>
      </c>
      <c r="C22" s="199" t="str">
        <f>VLOOKUP(B22,cltsequipe!$T$8:$Z$30,2,FALSE)</f>
        <v> </v>
      </c>
      <c r="D22" s="110" t="str">
        <f>VLOOKUP(B22,cltsequipe!$T$8:$Z$38,3,FALSE)</f>
        <v> </v>
      </c>
      <c r="E22" s="100" t="str">
        <f>VLOOKUP(B22,cltsequipe!$T$8:$Z$38,4,FALSE)</f>
        <v> </v>
      </c>
      <c r="F22" s="100" t="str">
        <f>VLOOKUP(B22,cltsequipe!$T$8:$Z$38,5,FALSE)</f>
        <v> </v>
      </c>
    </row>
    <row r="23" spans="1:6" ht="13.5" customHeight="1">
      <c r="A23" s="2"/>
      <c r="B23" s="67">
        <v>14</v>
      </c>
      <c r="C23" s="199" t="str">
        <f>VLOOKUP(B23,cltsequipe!$T$8:$Z$30,2,FALSE)</f>
        <v> </v>
      </c>
      <c r="D23" s="110" t="str">
        <f>VLOOKUP(B23,cltsequipe!$T$8:$Z$38,3,FALSE)</f>
        <v> </v>
      </c>
      <c r="E23" s="100" t="str">
        <f>VLOOKUP(B23,cltsequipe!$T$8:$Z$38,4,FALSE)</f>
        <v> </v>
      </c>
      <c r="F23" s="100" t="str">
        <f>VLOOKUP(B23,cltsequipe!$T$8:$Z$38,5,FALSE)</f>
        <v> </v>
      </c>
    </row>
    <row r="24" spans="1:6" ht="13.5" customHeight="1">
      <c r="A24" s="2"/>
      <c r="B24" s="67">
        <v>15</v>
      </c>
      <c r="C24" s="199" t="str">
        <f>VLOOKUP(B24,cltsequipe!$T$8:$Z$30,2,FALSE)</f>
        <v> </v>
      </c>
      <c r="D24" s="110" t="str">
        <f>VLOOKUP(B24,cltsequipe!$T$8:$Z$38,3,FALSE)</f>
        <v> </v>
      </c>
      <c r="E24" s="100" t="str">
        <f>VLOOKUP(B24,cltsequipe!$T$8:$Z$38,4,FALSE)</f>
        <v> </v>
      </c>
      <c r="F24" s="100" t="str">
        <f>VLOOKUP(B24,cltsequipe!$T$8:$Z$38,5,FALSE)</f>
        <v> </v>
      </c>
    </row>
    <row r="25" spans="1:6" ht="13.5" customHeight="1">
      <c r="A25" s="2"/>
      <c r="B25" s="67">
        <v>16</v>
      </c>
      <c r="C25" s="200" t="e">
        <f>VLOOKUP(B25,cltsequipe!$T$8:$Z$30,2,FALSE)</f>
        <v>#N/A</v>
      </c>
      <c r="D25" s="202" t="e">
        <f>VLOOKUP(B25,cltsequipe!$T$8:$Z$38,3,FALSE)</f>
        <v>#N/A</v>
      </c>
      <c r="E25" s="101" t="e">
        <f>VLOOKUP(B25,cltsequipe!$T$8:$Z$38,4,FALSE)</f>
        <v>#N/A</v>
      </c>
      <c r="F25" s="101" t="e">
        <f>VLOOKUP(B25,cltsequipe!$T$8:$Z$38,5,FALSE)</f>
        <v>#N/A</v>
      </c>
    </row>
    <row r="26" spans="1:6" ht="13.5" customHeight="1">
      <c r="A26" s="2"/>
      <c r="B26" s="144"/>
      <c r="C26" s="8"/>
      <c r="D26" s="8"/>
      <c r="E26" s="8"/>
      <c r="F26" s="201"/>
    </row>
    <row r="27" spans="1:6" ht="13.5" customHeight="1">
      <c r="A27" s="2"/>
      <c r="F27" s="2"/>
    </row>
    <row r="28" spans="1:6" ht="13.5" customHeight="1">
      <c r="A28" s="2"/>
      <c r="F28" s="2"/>
    </row>
    <row r="29" spans="1:6" ht="13.5" customHeight="1">
      <c r="A29" s="2"/>
      <c r="F29" s="2"/>
    </row>
    <row r="30" spans="1:6" ht="13.5" customHeight="1">
      <c r="A30" s="2"/>
      <c r="F30" s="2"/>
    </row>
    <row r="31" spans="1:6" ht="13.5" customHeight="1">
      <c r="A31" s="2"/>
      <c r="F31" s="2"/>
    </row>
    <row r="32" spans="1:6" ht="13.5" customHeight="1">
      <c r="A32" s="2"/>
      <c r="F32" s="2"/>
    </row>
    <row r="33" spans="1:6" ht="13.5" customHeight="1">
      <c r="A33" s="40"/>
      <c r="F33" s="2"/>
    </row>
    <row r="34" spans="1:6" ht="13.5" customHeight="1">
      <c r="A34" s="2"/>
      <c r="F34" s="2"/>
    </row>
    <row r="35" spans="1:6" ht="13.5" customHeight="1">
      <c r="A35" s="2"/>
      <c r="F35" s="2"/>
    </row>
    <row r="36" spans="1:6" ht="13.5" customHeight="1">
      <c r="A36" s="2"/>
      <c r="F36" s="2"/>
    </row>
    <row r="37" spans="1:6" ht="13.5" customHeight="1">
      <c r="A37" s="2"/>
      <c r="F37" s="2"/>
    </row>
    <row r="38" spans="1:6" ht="12.75" customHeight="1">
      <c r="A38" s="2"/>
      <c r="F38" s="2"/>
    </row>
    <row r="39" spans="1:6" ht="12.75" customHeight="1">
      <c r="A39" s="2"/>
      <c r="F39" s="2"/>
    </row>
    <row r="40" spans="1:6" ht="12.75" customHeight="1">
      <c r="A40" s="2"/>
      <c r="F40" s="2"/>
    </row>
    <row r="41" ht="12.75" customHeight="1">
      <c r="A41" s="2"/>
    </row>
    <row r="42" ht="12.75" customHeight="1">
      <c r="A42" s="2"/>
    </row>
    <row r="43" ht="12.75" customHeight="1">
      <c r="A43" s="2"/>
    </row>
    <row r="44" ht="12.75" customHeight="1">
      <c r="A44" s="2"/>
    </row>
    <row r="45" ht="12.75" customHeight="1">
      <c r="A45" s="2"/>
    </row>
    <row r="46" ht="12.75" customHeight="1">
      <c r="A46" s="2"/>
    </row>
    <row r="47" ht="12.75" customHeight="1">
      <c r="A47" s="2"/>
    </row>
    <row r="48" ht="12.75" customHeight="1">
      <c r="A48" s="2"/>
    </row>
    <row r="49" ht="12.75" customHeight="1">
      <c r="A49" s="2"/>
    </row>
    <row r="50" ht="12.75" customHeight="1">
      <c r="A50" s="2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4">
    <mergeCell ref="A2:F2"/>
    <mergeCell ref="A4:F4"/>
    <mergeCell ref="A8:F8"/>
    <mergeCell ref="A6:G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UCLAVEDAN</dc:creator>
  <cp:keywords/>
  <dc:description/>
  <cp:lastModifiedBy>Hervé OMPRARET</cp:lastModifiedBy>
  <cp:lastPrinted>2019-04-01T19:40:45Z</cp:lastPrinted>
  <dcterms:created xsi:type="dcterms:W3CDTF">2014-05-09T09:01:03Z</dcterms:created>
  <dcterms:modified xsi:type="dcterms:W3CDTF">2019-04-06T20:04:08Z</dcterms:modified>
  <cp:category/>
  <cp:version/>
  <cp:contentType/>
  <cp:contentStatus/>
</cp:coreProperties>
</file>